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Handball\Schiedsrichterobmann TSV\Spielplan 2526\Rückrunde\"/>
    </mc:Choice>
  </mc:AlternateContent>
  <xr:revisionPtr revIDLastSave="0" documentId="13_ncr:1_{E2B5AEDD-2262-47D7-8931-7EEE52881F60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Tabelle1" sheetId="1" r:id="rId1"/>
  </sheets>
  <definedNames>
    <definedName name="_xlnm._FilterDatabase" localSheetId="0" hidden="1">Tabelle1!$F$1:$F$151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8" i="1" l="1"/>
  <c r="G67" i="1"/>
  <c r="G179" i="1"/>
  <c r="G130" i="1"/>
  <c r="G144" i="1"/>
  <c r="G80" i="1"/>
  <c r="G51" i="1"/>
  <c r="G33" i="1"/>
  <c r="G170" i="1"/>
  <c r="G156" i="1"/>
  <c r="G109" i="1"/>
  <c r="I191" i="1"/>
  <c r="K191" i="1" s="1"/>
  <c r="I190" i="1"/>
  <c r="K190" i="1" s="1"/>
  <c r="I189" i="1"/>
  <c r="K189" i="1" s="1"/>
  <c r="I188" i="1"/>
  <c r="K188" i="1" s="1"/>
  <c r="I192" i="1"/>
  <c r="H191" i="1"/>
  <c r="H190" i="1"/>
  <c r="H189" i="1"/>
  <c r="H188" i="1"/>
  <c r="D186" i="1"/>
  <c r="F191" i="1"/>
  <c r="F190" i="1"/>
  <c r="F189" i="1"/>
  <c r="F188" i="1"/>
  <c r="K192" i="1" l="1"/>
  <c r="F192" i="1"/>
</calcChain>
</file>

<file path=xl/sharedStrings.xml><?xml version="1.0" encoding="utf-8"?>
<sst xmlns="http://schemas.openxmlformats.org/spreadsheetml/2006/main" count="456" uniqueCount="146">
  <si>
    <t xml:space="preserve">Heim </t>
  </si>
  <si>
    <t>Gast</t>
  </si>
  <si>
    <t>Uhrzeit</t>
  </si>
  <si>
    <t>Halle</t>
  </si>
  <si>
    <t>Spielnummer</t>
  </si>
  <si>
    <t>Hallenaufsicht</t>
  </si>
  <si>
    <t>HTS/BW96 Handball 2</t>
  </si>
  <si>
    <t>FC St. Pauli 2</t>
  </si>
  <si>
    <t>1. weibliche B-Jugend</t>
  </si>
  <si>
    <t>1. männliche C-Jugend</t>
  </si>
  <si>
    <t>1. Herren</t>
  </si>
  <si>
    <t>1. Damen</t>
  </si>
  <si>
    <t>2. Herren</t>
  </si>
  <si>
    <t>Seminarstraße</t>
  </si>
  <si>
    <t>1. männliche B-Jugend</t>
  </si>
  <si>
    <t>Elmshorner HT</t>
  </si>
  <si>
    <t>SG Hamburg-Nord 2</t>
  </si>
  <si>
    <t>HSG Elbvororte</t>
  </si>
  <si>
    <t>TSV Ellerbek</t>
  </si>
  <si>
    <t>HSG Pinnau</t>
  </si>
  <si>
    <t>Rellinger TV 2</t>
  </si>
  <si>
    <t>HTS/BW96 Handball</t>
  </si>
  <si>
    <t>1. männliche A-Jugend</t>
  </si>
  <si>
    <t>TV Fischbek</t>
  </si>
  <si>
    <t>Moorreger SV</t>
  </si>
  <si>
    <t>Barmstedter MTV</t>
  </si>
  <si>
    <t>1. männliche D-Jugend</t>
  </si>
  <si>
    <t>1. weibliche D-Jugend</t>
  </si>
  <si>
    <t>1. weibliche E-Jugend</t>
  </si>
  <si>
    <t>Olympiahalle</t>
  </si>
  <si>
    <t>HT Norderstedt 2</t>
  </si>
  <si>
    <t>TuS Appen</t>
  </si>
  <si>
    <t>TuS Esingen 2</t>
  </si>
  <si>
    <t>Ahrensburger TSV</t>
  </si>
  <si>
    <t>SG Wilhelmsburg</t>
  </si>
  <si>
    <t>TuS Esingen</t>
  </si>
  <si>
    <t>TH Quickborn</t>
  </si>
  <si>
    <t>HSG Elbvororte 3</t>
  </si>
  <si>
    <t>TSV Ellerbek 2</t>
  </si>
  <si>
    <t>2. Damen</t>
  </si>
  <si>
    <t>TSV Stellingen 88</t>
  </si>
  <si>
    <t>HTS/BW96 Handball 3</t>
  </si>
  <si>
    <t>SG Osdorf/Lurup</t>
  </si>
  <si>
    <t>AMTV Hamburg</t>
  </si>
  <si>
    <t>TH Eilbeck</t>
  </si>
  <si>
    <t>Niendorfer TSV</t>
  </si>
  <si>
    <t>HG Hamburg-Barmbek 2</t>
  </si>
  <si>
    <t>1. HC Quickborn</t>
  </si>
  <si>
    <t>HT Norderstedt</t>
  </si>
  <si>
    <t>Rellinger TV</t>
  </si>
  <si>
    <t>SG Hamburg-Nord 3</t>
  </si>
  <si>
    <t>HSG Pinnau 2</t>
  </si>
  <si>
    <t>1. HC Quickborn 2</t>
  </si>
  <si>
    <t>TSV Ellerbek 4</t>
  </si>
  <si>
    <t>TSV Ellerbek 3</t>
  </si>
  <si>
    <t>TSC Wellingsbüttel</t>
  </si>
  <si>
    <t>FC St. Pauli</t>
  </si>
  <si>
    <t>Sachsenweg alt</t>
  </si>
  <si>
    <t>Schulzentrum Süd 1</t>
  </si>
  <si>
    <t>Moorrege</t>
  </si>
  <si>
    <t>Johannes-Brahms-Halle</t>
  </si>
  <si>
    <t>Egenbüttel</t>
  </si>
  <si>
    <t>AMTV Hamburg 2</t>
  </si>
  <si>
    <t>Walddörfer SV</t>
  </si>
  <si>
    <t>Volksdorf</t>
  </si>
  <si>
    <t>SG Hamburg-Nord 4</t>
  </si>
  <si>
    <t>Ohlstedt</t>
  </si>
  <si>
    <t>Lilli-Henoch-Halle</t>
  </si>
  <si>
    <t>Heimgarten</t>
  </si>
  <si>
    <t>Esingen neu</t>
  </si>
  <si>
    <t>Ellerbek</t>
  </si>
  <si>
    <t>Thedestr.</t>
  </si>
  <si>
    <t>Eckernförder Straße</t>
  </si>
  <si>
    <t>Wegenkamp</t>
  </si>
  <si>
    <t>Barmstedt</t>
  </si>
  <si>
    <t>FC St. Pauli 4</t>
  </si>
  <si>
    <t>Schulzentrum Süd 2</t>
  </si>
  <si>
    <t>Glückstädter Weg</t>
  </si>
  <si>
    <t>Steinhauerdamm</t>
  </si>
  <si>
    <t>Langenfort</t>
  </si>
  <si>
    <t>Tegelsbarg</t>
  </si>
  <si>
    <t>Budapester Straße</t>
  </si>
  <si>
    <t>Sonntag, 18.01.2026</t>
  </si>
  <si>
    <t>Samstag, 10.01.2026</t>
  </si>
  <si>
    <t>Sonntag, 11.01.2026</t>
  </si>
  <si>
    <t>Samstag, 17.01.2026</t>
  </si>
  <si>
    <t>Samstag, 24.01.2026</t>
  </si>
  <si>
    <t>Sonntag, 25.01.2026</t>
  </si>
  <si>
    <t>Samstag, 31.01.2026</t>
  </si>
  <si>
    <t>Sonntag, 01.02.2026</t>
  </si>
  <si>
    <t>Samstag, 07.02.2026</t>
  </si>
  <si>
    <t>Sonntag, 08.02.2026</t>
  </si>
  <si>
    <t>Samstag, 14.02.2026</t>
  </si>
  <si>
    <t>Sonntag, 15.02.2026</t>
  </si>
  <si>
    <t>Samstag, 21.02.2026</t>
  </si>
  <si>
    <t>Sonntag, 22.02.2026</t>
  </si>
  <si>
    <t>Sonntag, 01.03.2026</t>
  </si>
  <si>
    <t>Samstag, 07.03.2026</t>
  </si>
  <si>
    <t>Sonntag, 08.03.2026</t>
  </si>
  <si>
    <t>Samstag, 14.03.2026</t>
  </si>
  <si>
    <t>Sonntag, 15.03.2026</t>
  </si>
  <si>
    <t>Sonntag, 22.03.2026</t>
  </si>
  <si>
    <t>Samstag, 28.03.2026</t>
  </si>
  <si>
    <t>Sonntag, 29.03.2026</t>
  </si>
  <si>
    <t>Sonntag, 26.04.2026</t>
  </si>
  <si>
    <t>Samstag, 25.04.2026</t>
  </si>
  <si>
    <t>SG Hamburg-Nord</t>
  </si>
  <si>
    <t>HT Norderstedt 3</t>
  </si>
  <si>
    <t>Eimsbütteler TV</t>
  </si>
  <si>
    <t>Sonntag, 19.04.2026</t>
  </si>
  <si>
    <t>Schenefeld, Halle B</t>
  </si>
  <si>
    <t>1. weiblich C-Jugend</t>
  </si>
  <si>
    <t>SC Alstertal-Langenhorn 2</t>
  </si>
  <si>
    <t>Lüttkoppel</t>
  </si>
  <si>
    <t>1. weibliche A-Jugend</t>
  </si>
  <si>
    <t>Sonntag, 12.04.2026</t>
  </si>
  <si>
    <t>Samstag, 18.04.2026</t>
  </si>
  <si>
    <t>Grün-Weiss Eimsbüttel</t>
  </si>
  <si>
    <t>1. männliche E-Jugend</t>
  </si>
  <si>
    <t>Niendorfer TSV 4</t>
  </si>
  <si>
    <t>Appen</t>
  </si>
  <si>
    <t>Elmshorner HT 2</t>
  </si>
  <si>
    <t>HSG Bergedorf/VM 2</t>
  </si>
  <si>
    <t>Bergstraße/Wedel</t>
  </si>
  <si>
    <t>Rellinger TV 4</t>
  </si>
  <si>
    <t>HSG Bergedorf/VM</t>
  </si>
  <si>
    <t>Ladenbeker Furtweg 1</t>
  </si>
  <si>
    <t>SC Alstertal-Langenhorn</t>
  </si>
  <si>
    <t>Tangstedter Landstraße</t>
  </si>
  <si>
    <t>Walddörfer SV 2</t>
  </si>
  <si>
    <t>Ahrensburger TSV 2</t>
  </si>
  <si>
    <t>Hohe Weide</t>
  </si>
  <si>
    <t>Ladenbeker Furtweg 2</t>
  </si>
  <si>
    <t>HSV/Hamm 02</t>
  </si>
  <si>
    <t>Schenefeld, Halle A</t>
  </si>
  <si>
    <t>SG Altona 3</t>
  </si>
  <si>
    <t>Kosten</t>
  </si>
  <si>
    <t>Anzahl Personen f. Spiel</t>
  </si>
  <si>
    <t>Ist</t>
  </si>
  <si>
    <t>Mannschaft</t>
  </si>
  <si>
    <t>Soll</t>
  </si>
  <si>
    <t>nach Personen pro Spiel</t>
  </si>
  <si>
    <t>Anzahl Spieler</t>
  </si>
  <si>
    <t>Spiele pro Person</t>
  </si>
  <si>
    <t>Heimspiele</t>
  </si>
  <si>
    <t>benötigte Personen f. Heimspiele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</si>
</sst>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.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20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20" fontId="0" fillId="0" borderId="0" xfId="0" applyNumberFormat="1" applyAlignment="1">
      <alignment horizontal="center"/>
    </xf>
    <xf numFmtId="0" fontId="0" fillId="0" borderId="0" xfId="0" applyFont="1" applyBorder="1" applyAlignment="1">
      <alignment horizontal="left"/>
    </xf>
    <xf numFmtId="20" fontId="0" fillId="0" borderId="0" xfId="0" applyNumberFormat="1"/>
    <xf numFmtId="14" fontId="3" fillId="0" borderId="0" xfId="0" applyNumberFormat="1" applyFont="1"/>
    <xf numFmtId="165" fontId="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7" fillId="0" borderId="0" xfId="0" applyFont="1"/>
    <xf numFmtId="0" fontId="4" fillId="0" borderId="0" xfId="0" applyFont="1"/>
    <xf numFmtId="20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20" fontId="5" fillId="0" borderId="0" xfId="0" applyNumberFormat="1" applyFont="1"/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20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topLeftCell="A54" zoomScaleNormal="100" workbookViewId="0">
      <selection activeCell="D71" sqref="D71"/>
    </sheetView>
  </sheetViews>
  <sheetFormatPr baseColWidth="10" defaultColWidth="10.59765625" defaultRowHeight="14.25" x14ac:dyDescent="0.45"/>
  <cols>
    <col min="1" max="1" width="24.1328125" style="10" customWidth="1"/>
    <col min="2" max="2" width="24.6640625" style="10" customWidth="1"/>
    <col min="3" max="3" width="12.86328125" style="13" customWidth="1"/>
    <col min="4" max="4" width="25.59765625" style="10" customWidth="1"/>
    <col min="5" max="5" width="16.53125" style="10" customWidth="1"/>
    <col min="6" max="6" width="19.1328125" style="13" customWidth="1"/>
    <col min="7" max="8" width="10.59765625" style="10"/>
    <col min="9" max="9" width="20.59765625" style="10" customWidth="1"/>
    <col min="10" max="10" width="16.19921875" style="10" customWidth="1"/>
    <col min="11" max="16384" width="10.59765625" style="10"/>
  </cols>
  <sheetData>
    <row r="1" spans="1:9" ht="18" x14ac:dyDescent="0.55000000000000004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24" t="s">
        <v>5</v>
      </c>
      <c r="G1" s="24" t="s">
        <v>136</v>
      </c>
      <c r="H1" s="30"/>
      <c r="I1" s="38" t="s">
        <v>137</v>
      </c>
    </row>
    <row r="2" spans="1:9" ht="15.75" x14ac:dyDescent="0.5">
      <c r="A2" s="5" t="s">
        <v>83</v>
      </c>
      <c r="C2" s="11"/>
      <c r="F2" s="20"/>
      <c r="G2" s="20"/>
      <c r="H2" s="20"/>
      <c r="I2" s="20"/>
    </row>
    <row r="3" spans="1:9" x14ac:dyDescent="0.45">
      <c r="A3" t="s">
        <v>51</v>
      </c>
      <c r="B3" s="6" t="s">
        <v>26</v>
      </c>
      <c r="C3" s="17">
        <v>0.44791666666666669</v>
      </c>
      <c r="D3" t="s">
        <v>60</v>
      </c>
      <c r="E3">
        <v>15463104</v>
      </c>
      <c r="F3" s="20"/>
      <c r="G3" s="20"/>
      <c r="H3" s="20"/>
      <c r="I3" s="20"/>
    </row>
    <row r="4" spans="1:9" x14ac:dyDescent="0.45">
      <c r="A4" t="s">
        <v>35</v>
      </c>
      <c r="B4" s="6" t="s">
        <v>10</v>
      </c>
      <c r="C4" s="17">
        <v>0.70833333333333337</v>
      </c>
      <c r="D4" t="s">
        <v>69</v>
      </c>
      <c r="E4">
        <v>15100135</v>
      </c>
      <c r="F4" s="20"/>
      <c r="G4" s="20"/>
      <c r="H4" s="20"/>
      <c r="I4" s="42"/>
    </row>
    <row r="5" spans="1:9" x14ac:dyDescent="0.45">
      <c r="A5" t="s">
        <v>112</v>
      </c>
      <c r="B5" s="6" t="s">
        <v>114</v>
      </c>
      <c r="C5" s="17">
        <v>0.8125</v>
      </c>
      <c r="D5" t="s">
        <v>113</v>
      </c>
      <c r="E5">
        <v>15500074</v>
      </c>
      <c r="F5" s="20"/>
      <c r="G5" s="20"/>
      <c r="H5" s="20"/>
      <c r="I5" s="42"/>
    </row>
    <row r="6" spans="1:9" x14ac:dyDescent="0.45">
      <c r="A6"/>
      <c r="B6" s="6"/>
      <c r="C6" s="17"/>
      <c r="D6"/>
      <c r="E6"/>
      <c r="F6" s="20"/>
      <c r="G6" s="20"/>
      <c r="H6" s="20"/>
      <c r="I6" s="42"/>
    </row>
    <row r="7" spans="1:9" ht="15.75" x14ac:dyDescent="0.5">
      <c r="A7" s="5" t="s">
        <v>84</v>
      </c>
      <c r="F7" s="20"/>
      <c r="G7" s="39"/>
      <c r="H7" s="20"/>
      <c r="I7" s="42"/>
    </row>
    <row r="8" spans="1:9" x14ac:dyDescent="0.45">
      <c r="A8"/>
      <c r="B8" s="6"/>
      <c r="C8" s="15"/>
      <c r="D8"/>
      <c r="E8" s="2"/>
      <c r="F8" s="20"/>
      <c r="G8" s="48"/>
      <c r="H8" s="20"/>
      <c r="I8" s="42"/>
    </row>
    <row r="9" spans="1:9" x14ac:dyDescent="0.45">
      <c r="A9" t="s">
        <v>6</v>
      </c>
      <c r="B9" s="6" t="s">
        <v>111</v>
      </c>
      <c r="C9" s="17">
        <v>0.45833333333333331</v>
      </c>
      <c r="D9" t="s">
        <v>110</v>
      </c>
      <c r="E9">
        <v>15551151</v>
      </c>
      <c r="F9" s="20"/>
      <c r="G9" s="39"/>
      <c r="H9" s="20"/>
      <c r="I9" s="42"/>
    </row>
    <row r="10" spans="1:9" x14ac:dyDescent="0.45">
      <c r="A10"/>
      <c r="B10"/>
      <c r="C10" s="15"/>
      <c r="D10"/>
      <c r="E10" s="2"/>
      <c r="F10" s="20"/>
      <c r="G10" s="39"/>
      <c r="H10" s="20"/>
      <c r="I10" s="42"/>
    </row>
    <row r="11" spans="1:9" ht="15.75" x14ac:dyDescent="0.5">
      <c r="A11" s="5" t="s">
        <v>85</v>
      </c>
      <c r="C11" s="11"/>
      <c r="F11" s="20"/>
      <c r="G11" s="39"/>
      <c r="H11" s="20"/>
      <c r="I11" s="42"/>
    </row>
    <row r="12" spans="1:9" x14ac:dyDescent="0.45">
      <c r="A12" t="s">
        <v>45</v>
      </c>
      <c r="B12" s="6" t="s">
        <v>22</v>
      </c>
      <c r="C12" s="17">
        <v>0.64583333333333337</v>
      </c>
      <c r="D12" t="s">
        <v>57</v>
      </c>
      <c r="E12">
        <v>15401101</v>
      </c>
      <c r="F12" s="20"/>
      <c r="G12" s="39"/>
      <c r="H12" s="20"/>
      <c r="I12" s="42"/>
    </row>
    <row r="13" spans="1:9" x14ac:dyDescent="0.45">
      <c r="A13" t="s">
        <v>19</v>
      </c>
      <c r="B13" s="6" t="s">
        <v>8</v>
      </c>
      <c r="C13" s="17">
        <v>0.6875</v>
      </c>
      <c r="D13" t="s">
        <v>60</v>
      </c>
      <c r="E13">
        <v>15521103</v>
      </c>
      <c r="F13" s="20"/>
      <c r="G13" s="39"/>
      <c r="H13" s="20"/>
      <c r="I13" s="42"/>
    </row>
    <row r="14" spans="1:9" x14ac:dyDescent="0.45">
      <c r="A14" t="s">
        <v>49</v>
      </c>
      <c r="B14" s="6" t="s">
        <v>11</v>
      </c>
      <c r="C14" s="17">
        <v>0.72916666666666663</v>
      </c>
      <c r="D14" t="s">
        <v>61</v>
      </c>
      <c r="E14">
        <v>15200126</v>
      </c>
      <c r="F14" s="20"/>
      <c r="G14" s="39"/>
      <c r="H14" s="20"/>
      <c r="I14" s="42"/>
    </row>
    <row r="15" spans="1:9" x14ac:dyDescent="0.45">
      <c r="A15" t="s">
        <v>51</v>
      </c>
      <c r="B15" s="6" t="s">
        <v>12</v>
      </c>
      <c r="C15" s="17">
        <v>0.75</v>
      </c>
      <c r="D15" t="s">
        <v>60</v>
      </c>
      <c r="E15">
        <v>15131143</v>
      </c>
      <c r="F15" s="20"/>
      <c r="G15" s="39"/>
      <c r="H15" s="20"/>
      <c r="I15" s="42"/>
    </row>
    <row r="16" spans="1:9" x14ac:dyDescent="0.45">
      <c r="A16" t="s">
        <v>65</v>
      </c>
      <c r="B16" s="6" t="s">
        <v>111</v>
      </c>
      <c r="C16" s="17">
        <v>0.77083333333333337</v>
      </c>
      <c r="D16" t="s">
        <v>66</v>
      </c>
      <c r="E16">
        <v>15551103</v>
      </c>
      <c r="F16" s="20"/>
      <c r="G16" s="39"/>
      <c r="H16" s="20"/>
      <c r="I16" s="42"/>
    </row>
    <row r="17" spans="1:9" x14ac:dyDescent="0.45">
      <c r="A17" t="s">
        <v>44</v>
      </c>
      <c r="B17" s="6" t="s">
        <v>10</v>
      </c>
      <c r="C17" s="17">
        <v>0.83333333333333337</v>
      </c>
      <c r="D17" t="s">
        <v>78</v>
      </c>
      <c r="E17">
        <v>15100146</v>
      </c>
      <c r="F17" s="20"/>
      <c r="G17" s="39"/>
      <c r="H17" s="20"/>
      <c r="I17" s="42"/>
    </row>
    <row r="18" spans="1:9" x14ac:dyDescent="0.45">
      <c r="A18"/>
      <c r="B18" s="6"/>
      <c r="C18" s="17"/>
      <c r="D18"/>
      <c r="E18"/>
      <c r="F18" s="30"/>
      <c r="G18" s="39"/>
      <c r="H18" s="20"/>
      <c r="I18" s="43"/>
    </row>
    <row r="19" spans="1:9" ht="15.75" x14ac:dyDescent="0.5">
      <c r="A19" s="14" t="s">
        <v>82</v>
      </c>
      <c r="B19" s="6"/>
      <c r="C19" s="15"/>
      <c r="D19"/>
      <c r="E19" s="2"/>
      <c r="F19" s="30"/>
      <c r="G19" s="39"/>
      <c r="H19" s="20"/>
      <c r="I19" s="43"/>
    </row>
    <row r="20" spans="1:9" x14ac:dyDescent="0.45">
      <c r="A20" s="6" t="s">
        <v>28</v>
      </c>
      <c r="B20" t="s">
        <v>47</v>
      </c>
      <c r="C20" s="17">
        <v>0.58333333333333337</v>
      </c>
      <c r="D20" t="s">
        <v>13</v>
      </c>
      <c r="E20">
        <v>15591134</v>
      </c>
      <c r="F20" s="30" t="s">
        <v>11</v>
      </c>
      <c r="G20" s="39"/>
      <c r="H20" s="20"/>
      <c r="I20" s="43">
        <v>3</v>
      </c>
    </row>
    <row r="21" spans="1:9" x14ac:dyDescent="0.45">
      <c r="A21" s="6" t="s">
        <v>26</v>
      </c>
      <c r="B21" t="s">
        <v>20</v>
      </c>
      <c r="C21" s="17">
        <v>0.64583333333333337</v>
      </c>
      <c r="D21" t="s">
        <v>13</v>
      </c>
      <c r="E21">
        <v>15463182</v>
      </c>
      <c r="F21" s="30" t="s">
        <v>11</v>
      </c>
      <c r="G21" s="39"/>
      <c r="H21" s="20"/>
      <c r="I21" s="43">
        <v>3</v>
      </c>
    </row>
    <row r="22" spans="1:9" x14ac:dyDescent="0.45">
      <c r="A22" s="6"/>
      <c r="B22"/>
      <c r="C22" s="17"/>
      <c r="D22"/>
      <c r="E22"/>
      <c r="F22" s="30"/>
      <c r="G22" s="39"/>
      <c r="H22" s="20"/>
      <c r="I22" s="43"/>
    </row>
    <row r="23" spans="1:9" x14ac:dyDescent="0.45">
      <c r="A23" t="s">
        <v>125</v>
      </c>
      <c r="B23" s="6" t="s">
        <v>14</v>
      </c>
      <c r="C23" s="17">
        <v>0.52083333333333337</v>
      </c>
      <c r="D23" t="s">
        <v>126</v>
      </c>
      <c r="E23">
        <v>15431201</v>
      </c>
      <c r="F23" s="20"/>
      <c r="G23" s="40"/>
      <c r="H23" s="20"/>
      <c r="I23" s="42"/>
    </row>
    <row r="24" spans="1:9" x14ac:dyDescent="0.45">
      <c r="A24" t="s">
        <v>45</v>
      </c>
      <c r="B24" s="6" t="s">
        <v>114</v>
      </c>
      <c r="C24" s="17">
        <v>0.78125</v>
      </c>
      <c r="D24" t="s">
        <v>57</v>
      </c>
      <c r="E24">
        <v>15500072</v>
      </c>
      <c r="F24" s="20"/>
      <c r="G24" s="39"/>
      <c r="H24" s="20"/>
      <c r="I24" s="42"/>
    </row>
    <row r="25" spans="1:9" x14ac:dyDescent="0.45">
      <c r="A25"/>
      <c r="B25" s="6"/>
      <c r="C25" s="17"/>
      <c r="D25"/>
      <c r="E25"/>
      <c r="F25" s="20"/>
      <c r="G25" s="39"/>
      <c r="H25" s="20"/>
      <c r="I25" s="42"/>
    </row>
    <row r="26" spans="1:9" ht="15.75" x14ac:dyDescent="0.5">
      <c r="A26" s="14" t="s">
        <v>86</v>
      </c>
      <c r="B26" s="12"/>
      <c r="C26" s="11"/>
      <c r="D26" s="12"/>
      <c r="F26" s="20"/>
      <c r="G26" s="39"/>
      <c r="H26" s="20"/>
      <c r="I26" s="42"/>
    </row>
    <row r="27" spans="1:9" x14ac:dyDescent="0.45">
      <c r="A27" s="51" t="s">
        <v>9</v>
      </c>
      <c r="B27" s="52" t="s">
        <v>25</v>
      </c>
      <c r="C27" s="53">
        <v>0.4375</v>
      </c>
      <c r="D27" s="52" t="s">
        <v>13</v>
      </c>
      <c r="E27" s="52">
        <v>15441105</v>
      </c>
      <c r="F27" s="54" t="s">
        <v>39</v>
      </c>
      <c r="G27" s="55">
        <v>30</v>
      </c>
      <c r="H27" s="52"/>
      <c r="I27" s="54">
        <v>3</v>
      </c>
    </row>
    <row r="28" spans="1:9" x14ac:dyDescent="0.45">
      <c r="A28" s="6" t="s">
        <v>26</v>
      </c>
      <c r="B28" t="s">
        <v>122</v>
      </c>
      <c r="C28" s="17">
        <v>0.5</v>
      </c>
      <c r="D28" t="s">
        <v>13</v>
      </c>
      <c r="E28">
        <v>15463115</v>
      </c>
      <c r="F28" s="23" t="s">
        <v>39</v>
      </c>
      <c r="G28" s="39">
        <v>15</v>
      </c>
      <c r="H28" s="20"/>
      <c r="I28" s="42">
        <v>3</v>
      </c>
    </row>
    <row r="29" spans="1:9" x14ac:dyDescent="0.45">
      <c r="A29" s="6" t="s">
        <v>111</v>
      </c>
      <c r="B29" t="s">
        <v>25</v>
      </c>
      <c r="C29" s="17">
        <v>0.5625</v>
      </c>
      <c r="D29" t="s">
        <v>13</v>
      </c>
      <c r="E29">
        <v>15551112</v>
      </c>
      <c r="F29" s="23" t="s">
        <v>39</v>
      </c>
      <c r="G29" s="39">
        <v>30</v>
      </c>
      <c r="H29" s="20"/>
      <c r="I29" s="42">
        <v>3</v>
      </c>
    </row>
    <row r="30" spans="1:9" x14ac:dyDescent="0.45">
      <c r="A30" s="6" t="s">
        <v>8</v>
      </c>
      <c r="B30" t="s">
        <v>31</v>
      </c>
      <c r="C30" s="17">
        <v>0.625</v>
      </c>
      <c r="D30" t="s">
        <v>13</v>
      </c>
      <c r="E30">
        <v>15521112</v>
      </c>
      <c r="F30" s="23" t="s">
        <v>39</v>
      </c>
      <c r="G30" s="39">
        <v>30</v>
      </c>
      <c r="H30" s="20"/>
      <c r="I30" s="42">
        <v>3</v>
      </c>
    </row>
    <row r="31" spans="1:9" x14ac:dyDescent="0.45">
      <c r="A31" s="6" t="s">
        <v>11</v>
      </c>
      <c r="B31" t="s">
        <v>127</v>
      </c>
      <c r="C31" s="17">
        <v>0.69791666666666663</v>
      </c>
      <c r="D31" t="s">
        <v>13</v>
      </c>
      <c r="E31">
        <v>15200136</v>
      </c>
      <c r="F31" s="23" t="s">
        <v>39</v>
      </c>
      <c r="G31" s="39">
        <v>139</v>
      </c>
      <c r="H31" s="20"/>
      <c r="I31" s="43">
        <v>4</v>
      </c>
    </row>
    <row r="32" spans="1:9" x14ac:dyDescent="0.45">
      <c r="A32" s="6" t="s">
        <v>10</v>
      </c>
      <c r="B32" t="s">
        <v>47</v>
      </c>
      <c r="C32" s="17">
        <v>0.78125</v>
      </c>
      <c r="D32" t="s">
        <v>13</v>
      </c>
      <c r="E32">
        <v>15100156</v>
      </c>
      <c r="F32" s="23" t="s">
        <v>39</v>
      </c>
      <c r="G32" s="39">
        <v>192</v>
      </c>
      <c r="H32" s="20"/>
      <c r="I32" s="43">
        <v>4</v>
      </c>
    </row>
    <row r="33" spans="1:9" x14ac:dyDescent="0.45">
      <c r="A33" s="6"/>
      <c r="B33"/>
      <c r="C33" s="17"/>
      <c r="D33"/>
      <c r="E33"/>
      <c r="F33" s="30"/>
      <c r="G33" s="48">
        <f>SUM(G27:G32)</f>
        <v>436</v>
      </c>
      <c r="H33" s="20"/>
      <c r="I33" s="43"/>
    </row>
    <row r="34" spans="1:9" x14ac:dyDescent="0.45">
      <c r="A34" t="s">
        <v>32</v>
      </c>
      <c r="B34" s="6" t="s">
        <v>12</v>
      </c>
      <c r="C34" s="17">
        <v>0.79166666666666663</v>
      </c>
      <c r="D34" t="s">
        <v>69</v>
      </c>
      <c r="E34">
        <v>15131111</v>
      </c>
      <c r="F34" s="30"/>
      <c r="G34" s="39"/>
      <c r="H34" s="20"/>
      <c r="I34" s="43"/>
    </row>
    <row r="35" spans="1:9" x14ac:dyDescent="0.45">
      <c r="A35"/>
      <c r="B35"/>
      <c r="C35" s="17"/>
      <c r="D35"/>
      <c r="E35"/>
      <c r="F35" s="20"/>
      <c r="G35" s="40"/>
      <c r="H35" s="20"/>
      <c r="I35" s="42"/>
    </row>
    <row r="36" spans="1:9" ht="15.75" x14ac:dyDescent="0.5">
      <c r="A36" s="5" t="s">
        <v>87</v>
      </c>
      <c r="F36" s="20"/>
      <c r="G36" s="39"/>
      <c r="H36" s="20"/>
      <c r="I36" s="42"/>
    </row>
    <row r="37" spans="1:9" x14ac:dyDescent="0.45">
      <c r="A37" t="s">
        <v>40</v>
      </c>
      <c r="B37" s="6" t="s">
        <v>27</v>
      </c>
      <c r="C37" s="17">
        <v>0.5</v>
      </c>
      <c r="D37" t="s">
        <v>73</v>
      </c>
      <c r="E37">
        <v>15563114</v>
      </c>
      <c r="F37" s="20"/>
      <c r="G37" s="39"/>
      <c r="H37" s="20"/>
      <c r="I37" s="42"/>
    </row>
    <row r="38" spans="1:9" x14ac:dyDescent="0.45">
      <c r="A38" t="s">
        <v>51</v>
      </c>
      <c r="B38" s="6" t="s">
        <v>39</v>
      </c>
      <c r="C38" s="17">
        <v>0.66666666666666663</v>
      </c>
      <c r="D38" t="s">
        <v>60</v>
      </c>
      <c r="E38">
        <v>15231115</v>
      </c>
      <c r="F38" s="20"/>
      <c r="G38" s="39"/>
      <c r="H38" s="20"/>
      <c r="I38" s="42"/>
    </row>
    <row r="39" spans="1:9" x14ac:dyDescent="0.45">
      <c r="A39" t="s">
        <v>30</v>
      </c>
      <c r="B39" s="6" t="s">
        <v>14</v>
      </c>
      <c r="C39" s="17">
        <v>0.78125</v>
      </c>
      <c r="D39" t="s">
        <v>58</v>
      </c>
      <c r="E39">
        <v>15431133</v>
      </c>
      <c r="F39" s="20"/>
      <c r="G39" s="39"/>
      <c r="H39" s="20"/>
      <c r="I39" s="42"/>
    </row>
    <row r="40" spans="1:9" x14ac:dyDescent="0.45">
      <c r="A40"/>
      <c r="B40" s="6"/>
      <c r="C40" s="17"/>
      <c r="D40"/>
      <c r="E40"/>
      <c r="F40" s="20"/>
      <c r="G40" s="39"/>
      <c r="H40" s="20"/>
      <c r="I40" s="42"/>
    </row>
    <row r="41" spans="1:9" ht="15.75" x14ac:dyDescent="0.5">
      <c r="A41" s="3" t="s">
        <v>88</v>
      </c>
      <c r="B41" s="4"/>
      <c r="C41" s="11"/>
      <c r="F41" s="20"/>
      <c r="G41" s="39"/>
      <c r="H41" s="20"/>
      <c r="I41" s="42"/>
    </row>
    <row r="42" spans="1:9" x14ac:dyDescent="0.45">
      <c r="A42" t="s">
        <v>17</v>
      </c>
      <c r="B42" s="6" t="s">
        <v>26</v>
      </c>
      <c r="C42" s="17">
        <v>0.5</v>
      </c>
      <c r="D42" t="s">
        <v>123</v>
      </c>
      <c r="E42">
        <v>15463124</v>
      </c>
      <c r="F42" s="20"/>
      <c r="G42" s="39"/>
      <c r="H42" s="20"/>
      <c r="I42" s="42"/>
    </row>
    <row r="43" spans="1:9" x14ac:dyDescent="0.45">
      <c r="A43" s="6"/>
      <c r="B43" s="12"/>
      <c r="C43" s="11"/>
      <c r="D43" s="12"/>
      <c r="F43" s="20"/>
      <c r="G43" s="39"/>
      <c r="H43" s="20"/>
      <c r="I43" s="42"/>
    </row>
    <row r="44" spans="1:9" ht="15.75" x14ac:dyDescent="0.5">
      <c r="A44" s="3" t="s">
        <v>89</v>
      </c>
      <c r="B44" s="12"/>
      <c r="C44" s="11"/>
      <c r="F44" s="20"/>
      <c r="G44" s="39"/>
      <c r="H44" s="20"/>
      <c r="I44" s="42"/>
    </row>
    <row r="45" spans="1:9" x14ac:dyDescent="0.45">
      <c r="A45" s="51" t="s">
        <v>14</v>
      </c>
      <c r="B45" s="52" t="s">
        <v>23</v>
      </c>
      <c r="C45" s="53">
        <v>0.39583333333333331</v>
      </c>
      <c r="D45" s="52" t="s">
        <v>13</v>
      </c>
      <c r="E45" s="52">
        <v>15431124</v>
      </c>
      <c r="F45" s="54" t="s">
        <v>12</v>
      </c>
      <c r="G45" s="55">
        <v>30</v>
      </c>
      <c r="H45" s="20"/>
      <c r="I45" s="43">
        <v>3</v>
      </c>
    </row>
    <row r="46" spans="1:9" x14ac:dyDescent="0.45">
      <c r="A46" s="6" t="s">
        <v>28</v>
      </c>
      <c r="B46" t="s">
        <v>21</v>
      </c>
      <c r="C46" s="17">
        <v>0.4375</v>
      </c>
      <c r="D46" t="s">
        <v>13</v>
      </c>
      <c r="E46">
        <v>15591182</v>
      </c>
      <c r="F46" s="23" t="s">
        <v>12</v>
      </c>
      <c r="G46" s="39">
        <v>30</v>
      </c>
      <c r="H46" s="20"/>
      <c r="I46" s="42">
        <v>3</v>
      </c>
    </row>
    <row r="47" spans="1:9" x14ac:dyDescent="0.45">
      <c r="A47" s="6" t="s">
        <v>27</v>
      </c>
      <c r="B47" t="s">
        <v>45</v>
      </c>
      <c r="C47" s="17">
        <v>0.5</v>
      </c>
      <c r="D47" t="s">
        <v>13</v>
      </c>
      <c r="E47">
        <v>15563124</v>
      </c>
      <c r="F47" s="23" t="s">
        <v>12</v>
      </c>
      <c r="G47" s="39">
        <v>15</v>
      </c>
      <c r="H47" s="20"/>
      <c r="I47" s="42">
        <v>3</v>
      </c>
    </row>
    <row r="48" spans="1:9" x14ac:dyDescent="0.45">
      <c r="A48" s="6" t="s">
        <v>9</v>
      </c>
      <c r="B48" t="s">
        <v>7</v>
      </c>
      <c r="C48" s="17">
        <v>0.55208333333333337</v>
      </c>
      <c r="D48" t="s">
        <v>13</v>
      </c>
      <c r="E48">
        <v>15441123</v>
      </c>
      <c r="F48" s="23" t="s">
        <v>12</v>
      </c>
      <c r="G48" s="39">
        <v>30</v>
      </c>
      <c r="H48" s="20"/>
      <c r="I48" s="43">
        <v>3</v>
      </c>
    </row>
    <row r="49" spans="1:9" x14ac:dyDescent="0.45">
      <c r="A49" s="6" t="s">
        <v>114</v>
      </c>
      <c r="B49" t="s">
        <v>18</v>
      </c>
      <c r="C49" s="17">
        <v>0.625</v>
      </c>
      <c r="D49" t="s">
        <v>13</v>
      </c>
      <c r="E49">
        <v>15500082</v>
      </c>
      <c r="F49" s="23" t="s">
        <v>12</v>
      </c>
      <c r="G49" s="39">
        <v>30</v>
      </c>
      <c r="H49" s="20"/>
      <c r="I49" s="43">
        <v>3</v>
      </c>
    </row>
    <row r="50" spans="1:9" x14ac:dyDescent="0.45">
      <c r="A50" s="6" t="s">
        <v>39</v>
      </c>
      <c r="B50" t="s">
        <v>54</v>
      </c>
      <c r="C50" s="17">
        <v>0.70833333333333337</v>
      </c>
      <c r="D50" t="s">
        <v>13</v>
      </c>
      <c r="E50">
        <v>15231125</v>
      </c>
      <c r="F50" s="23" t="s">
        <v>12</v>
      </c>
      <c r="G50" s="39">
        <v>30</v>
      </c>
      <c r="H50" s="20"/>
      <c r="I50" s="43">
        <v>3</v>
      </c>
    </row>
    <row r="51" spans="1:9" x14ac:dyDescent="0.45">
      <c r="A51"/>
      <c r="B51"/>
      <c r="C51" s="17"/>
      <c r="D51"/>
      <c r="E51"/>
      <c r="F51" s="30"/>
      <c r="G51" s="48">
        <f>SUM(G45:G50)</f>
        <v>165</v>
      </c>
      <c r="H51" s="20"/>
      <c r="I51" s="43"/>
    </row>
    <row r="52" spans="1:9" x14ac:dyDescent="0.45">
      <c r="A52" t="s">
        <v>119</v>
      </c>
      <c r="B52" s="6" t="s">
        <v>118</v>
      </c>
      <c r="C52" s="17">
        <v>0.44791666666666669</v>
      </c>
      <c r="D52" t="s">
        <v>57</v>
      </c>
      <c r="E52">
        <v>15484103</v>
      </c>
      <c r="F52" s="20"/>
      <c r="G52" s="40"/>
      <c r="H52" s="20"/>
      <c r="I52" s="42"/>
    </row>
    <row r="53" spans="1:9" x14ac:dyDescent="0.45">
      <c r="A53" t="s">
        <v>30</v>
      </c>
      <c r="B53" s="6" t="s">
        <v>10</v>
      </c>
      <c r="C53" s="17">
        <v>0.75</v>
      </c>
      <c r="D53" t="s">
        <v>76</v>
      </c>
      <c r="E53">
        <v>15100165</v>
      </c>
      <c r="F53" s="20"/>
      <c r="G53" s="39"/>
      <c r="H53" s="20"/>
      <c r="I53" s="42"/>
    </row>
    <row r="54" spans="1:9" x14ac:dyDescent="0.45">
      <c r="A54"/>
      <c r="B54" s="6"/>
      <c r="C54" s="15"/>
      <c r="D54"/>
      <c r="E54" s="2"/>
      <c r="F54" s="20"/>
      <c r="G54" s="39"/>
      <c r="H54" s="20"/>
      <c r="I54" s="42"/>
    </row>
    <row r="55" spans="1:9" ht="15.75" x14ac:dyDescent="0.5">
      <c r="A55" s="5" t="s">
        <v>90</v>
      </c>
      <c r="B55" s="6"/>
      <c r="C55" s="15"/>
      <c r="D55"/>
      <c r="E55" s="2"/>
      <c r="F55" s="20"/>
      <c r="G55" s="39"/>
      <c r="H55" s="20"/>
      <c r="I55" s="42"/>
    </row>
    <row r="56" spans="1:9" x14ac:dyDescent="0.45">
      <c r="A56" t="s">
        <v>42</v>
      </c>
      <c r="B56" s="6" t="s">
        <v>9</v>
      </c>
      <c r="C56" s="17">
        <v>0.63541666666666663</v>
      </c>
      <c r="D56" t="s">
        <v>77</v>
      </c>
      <c r="E56">
        <v>15441113</v>
      </c>
      <c r="F56" s="20"/>
      <c r="G56" s="39"/>
      <c r="H56" s="20"/>
      <c r="I56" s="42"/>
    </row>
    <row r="57" spans="1:9" x14ac:dyDescent="0.45">
      <c r="A57" t="s">
        <v>19</v>
      </c>
      <c r="B57" s="6" t="s">
        <v>11</v>
      </c>
      <c r="C57" s="17">
        <v>0.64583333333333337</v>
      </c>
      <c r="D57" t="s">
        <v>60</v>
      </c>
      <c r="E57">
        <v>15200146</v>
      </c>
      <c r="F57" s="20"/>
      <c r="G57" s="39"/>
      <c r="H57" s="20"/>
      <c r="I57" s="42"/>
    </row>
    <row r="58" spans="1:9" x14ac:dyDescent="0.45">
      <c r="A58" t="s">
        <v>129</v>
      </c>
      <c r="B58" s="6" t="s">
        <v>22</v>
      </c>
      <c r="C58" s="17">
        <v>0.6875</v>
      </c>
      <c r="D58" t="s">
        <v>64</v>
      </c>
      <c r="E58">
        <v>15401122</v>
      </c>
      <c r="F58" s="20"/>
      <c r="G58" s="39"/>
      <c r="H58" s="20"/>
      <c r="I58" s="42"/>
    </row>
    <row r="59" spans="1:9" x14ac:dyDescent="0.45">
      <c r="A59" t="s">
        <v>6</v>
      </c>
      <c r="B59" s="6" t="s">
        <v>39</v>
      </c>
      <c r="C59" s="17">
        <v>0.6875</v>
      </c>
      <c r="D59" t="s">
        <v>134</v>
      </c>
      <c r="E59">
        <v>15231135</v>
      </c>
      <c r="F59" s="30"/>
      <c r="G59" s="39"/>
      <c r="H59" s="20"/>
      <c r="I59" s="43"/>
    </row>
    <row r="60" spans="1:9" x14ac:dyDescent="0.45">
      <c r="A60" t="s">
        <v>15</v>
      </c>
      <c r="B60" s="6" t="s">
        <v>12</v>
      </c>
      <c r="C60" s="17">
        <v>0.77083333333333337</v>
      </c>
      <c r="D60" t="s">
        <v>29</v>
      </c>
      <c r="E60">
        <v>15131163</v>
      </c>
      <c r="F60" s="30"/>
      <c r="G60" s="39"/>
      <c r="H60" s="20"/>
      <c r="I60" s="43"/>
    </row>
    <row r="61" spans="1:9" x14ac:dyDescent="0.45">
      <c r="A61"/>
      <c r="B61"/>
      <c r="C61" s="17"/>
      <c r="D61"/>
      <c r="E61"/>
      <c r="F61" s="30"/>
      <c r="G61" s="39"/>
      <c r="H61" s="20"/>
      <c r="I61" s="43"/>
    </row>
    <row r="62" spans="1:9" ht="15.75" x14ac:dyDescent="0.5">
      <c r="A62" s="3" t="s">
        <v>91</v>
      </c>
      <c r="B62" s="4"/>
      <c r="C62" s="11"/>
      <c r="F62" s="30"/>
      <c r="G62" s="39"/>
      <c r="H62" s="20"/>
      <c r="I62" s="43"/>
    </row>
    <row r="63" spans="1:9" x14ac:dyDescent="0.45">
      <c r="A63" s="64" t="s">
        <v>14</v>
      </c>
      <c r="B63" s="60" t="s">
        <v>33</v>
      </c>
      <c r="C63" s="61">
        <v>0.52083333333333337</v>
      </c>
      <c r="D63" s="62" t="s">
        <v>13</v>
      </c>
      <c r="E63" s="52">
        <v>15431154</v>
      </c>
      <c r="F63" s="54" t="s">
        <v>12</v>
      </c>
      <c r="G63" s="55">
        <v>30</v>
      </c>
      <c r="H63" s="20"/>
      <c r="I63" s="43"/>
    </row>
    <row r="64" spans="1:9" x14ac:dyDescent="0.45">
      <c r="A64" s="6" t="s">
        <v>27</v>
      </c>
      <c r="B64" t="s">
        <v>38</v>
      </c>
      <c r="C64" s="17">
        <v>0.58333333333333337</v>
      </c>
      <c r="D64" t="s">
        <v>13</v>
      </c>
      <c r="E64">
        <v>15563141</v>
      </c>
      <c r="F64" s="23" t="s">
        <v>12</v>
      </c>
      <c r="G64" s="47">
        <v>15</v>
      </c>
      <c r="H64" s="20"/>
      <c r="I64" s="42">
        <v>3</v>
      </c>
    </row>
    <row r="65" spans="1:9" x14ac:dyDescent="0.45">
      <c r="A65" s="6" t="s">
        <v>111</v>
      </c>
      <c r="B65" t="s">
        <v>33</v>
      </c>
      <c r="C65" s="17">
        <v>0.63541666666666663</v>
      </c>
      <c r="D65" t="s">
        <v>13</v>
      </c>
      <c r="E65">
        <v>15551133</v>
      </c>
      <c r="F65" s="23" t="s">
        <v>12</v>
      </c>
      <c r="G65" s="39">
        <v>30</v>
      </c>
      <c r="H65" s="20"/>
      <c r="I65" s="42">
        <v>3</v>
      </c>
    </row>
    <row r="66" spans="1:9" x14ac:dyDescent="0.45">
      <c r="A66" s="6" t="s">
        <v>10</v>
      </c>
      <c r="B66" t="s">
        <v>17</v>
      </c>
      <c r="C66" s="17">
        <v>0.70833333333333337</v>
      </c>
      <c r="D66" t="s">
        <v>13</v>
      </c>
      <c r="E66">
        <v>15100174</v>
      </c>
      <c r="F66" s="23" t="s">
        <v>12</v>
      </c>
      <c r="G66" s="39">
        <v>192</v>
      </c>
      <c r="H66" s="20"/>
      <c r="I66" s="42">
        <v>4</v>
      </c>
    </row>
    <row r="67" spans="1:9" x14ac:dyDescent="0.45">
      <c r="A67" s="6"/>
      <c r="B67"/>
      <c r="C67" s="17"/>
      <c r="D67"/>
      <c r="E67"/>
      <c r="F67" s="20"/>
      <c r="G67" s="48">
        <f>SUM(G63:G66)</f>
        <v>267</v>
      </c>
      <c r="H67" s="20"/>
      <c r="I67" s="42"/>
    </row>
    <row r="68" spans="1:9" x14ac:dyDescent="0.45">
      <c r="A68"/>
      <c r="B68" s="6"/>
      <c r="C68" s="17"/>
      <c r="D68"/>
      <c r="E68"/>
      <c r="F68" s="20"/>
      <c r="G68" s="39"/>
      <c r="H68" s="20"/>
      <c r="I68" s="42"/>
    </row>
    <row r="69" spans="1:9" x14ac:dyDescent="0.45">
      <c r="A69" t="s">
        <v>48</v>
      </c>
      <c r="B69" s="6" t="s">
        <v>28</v>
      </c>
      <c r="C69" s="17">
        <v>0.47916666666666669</v>
      </c>
      <c r="D69" t="s">
        <v>76</v>
      </c>
      <c r="E69">
        <v>15591144</v>
      </c>
      <c r="F69" s="20"/>
      <c r="G69" s="39"/>
      <c r="H69" s="20"/>
      <c r="I69" s="42"/>
    </row>
    <row r="70" spans="1:9" x14ac:dyDescent="0.45">
      <c r="A70" t="s">
        <v>31</v>
      </c>
      <c r="B70" s="6" t="s">
        <v>118</v>
      </c>
      <c r="C70" s="17">
        <v>0.55208333333333337</v>
      </c>
      <c r="D70" t="s">
        <v>120</v>
      </c>
      <c r="E70">
        <v>15484122</v>
      </c>
      <c r="F70" s="20"/>
      <c r="G70" s="39"/>
      <c r="H70" s="20"/>
      <c r="I70" s="42"/>
    </row>
    <row r="71" spans="1:9" x14ac:dyDescent="0.45">
      <c r="A71" t="s">
        <v>33</v>
      </c>
      <c r="B71" s="6" t="s">
        <v>114</v>
      </c>
      <c r="C71" s="17">
        <v>0.57291666666666663</v>
      </c>
      <c r="D71" t="s">
        <v>68</v>
      </c>
      <c r="E71">
        <v>15500092</v>
      </c>
      <c r="F71" s="20"/>
      <c r="G71" s="39"/>
      <c r="H71" s="20"/>
      <c r="I71" s="42"/>
    </row>
    <row r="72" spans="1:9" x14ac:dyDescent="0.45">
      <c r="A72"/>
      <c r="B72" s="6"/>
      <c r="C72" s="17"/>
      <c r="D72"/>
      <c r="E72"/>
      <c r="F72" s="20"/>
      <c r="G72" s="39"/>
      <c r="H72" s="20"/>
      <c r="I72" s="42"/>
    </row>
    <row r="73" spans="1:9" ht="15.75" x14ac:dyDescent="0.5">
      <c r="A73" s="5" t="s">
        <v>92</v>
      </c>
      <c r="C73" s="11"/>
      <c r="F73" s="20"/>
      <c r="G73" s="39"/>
      <c r="H73" s="20"/>
      <c r="I73" s="42"/>
    </row>
    <row r="74" spans="1:9" x14ac:dyDescent="0.45">
      <c r="A74" s="51" t="s">
        <v>27</v>
      </c>
      <c r="B74" s="52" t="s">
        <v>107</v>
      </c>
      <c r="C74" s="53">
        <v>0.44791666666666669</v>
      </c>
      <c r="D74" s="52" t="s">
        <v>13</v>
      </c>
      <c r="E74" s="52">
        <v>15563103</v>
      </c>
      <c r="F74" s="54" t="s">
        <v>10</v>
      </c>
      <c r="G74" s="55">
        <v>15</v>
      </c>
      <c r="H74" s="52"/>
      <c r="I74" s="54">
        <v>3</v>
      </c>
    </row>
    <row r="75" spans="1:9" x14ac:dyDescent="0.45">
      <c r="A75" s="6" t="s">
        <v>26</v>
      </c>
      <c r="B75" t="s">
        <v>40</v>
      </c>
      <c r="C75" s="17">
        <v>0.5</v>
      </c>
      <c r="D75" t="s">
        <v>13</v>
      </c>
      <c r="E75">
        <v>15463134</v>
      </c>
      <c r="F75" s="23" t="s">
        <v>10</v>
      </c>
      <c r="G75" s="39">
        <v>15</v>
      </c>
      <c r="H75" s="20"/>
      <c r="I75" s="42">
        <v>3</v>
      </c>
    </row>
    <row r="76" spans="1:9" x14ac:dyDescent="0.45">
      <c r="A76" s="6" t="s">
        <v>14</v>
      </c>
      <c r="B76" t="s">
        <v>55</v>
      </c>
      <c r="C76" s="17">
        <v>0.55208333333333337</v>
      </c>
      <c r="D76" t="s">
        <v>13</v>
      </c>
      <c r="E76">
        <v>15431181</v>
      </c>
      <c r="F76" s="23" t="s">
        <v>10</v>
      </c>
      <c r="G76" s="39">
        <v>30</v>
      </c>
      <c r="H76" s="20"/>
      <c r="I76" s="42">
        <v>3</v>
      </c>
    </row>
    <row r="77" spans="1:9" x14ac:dyDescent="0.45">
      <c r="A77" s="6" t="s">
        <v>11</v>
      </c>
      <c r="B77" t="s">
        <v>38</v>
      </c>
      <c r="C77" s="17">
        <v>0.625</v>
      </c>
      <c r="D77" t="s">
        <v>13</v>
      </c>
      <c r="E77">
        <v>15200156</v>
      </c>
      <c r="F77" s="23" t="s">
        <v>10</v>
      </c>
      <c r="G77" s="47">
        <v>139</v>
      </c>
      <c r="H77" s="20"/>
      <c r="I77" s="43">
        <v>4</v>
      </c>
    </row>
    <row r="78" spans="1:9" x14ac:dyDescent="0.45">
      <c r="A78" s="6" t="s">
        <v>22</v>
      </c>
      <c r="B78" t="s">
        <v>130</v>
      </c>
      <c r="C78" s="17">
        <v>0.70833333333333337</v>
      </c>
      <c r="D78" t="s">
        <v>13</v>
      </c>
      <c r="E78">
        <v>15401132</v>
      </c>
      <c r="F78" s="23" t="s">
        <v>10</v>
      </c>
      <c r="G78" s="39">
        <v>30</v>
      </c>
      <c r="H78" s="20"/>
      <c r="I78" s="42">
        <v>3</v>
      </c>
    </row>
    <row r="79" spans="1:9" x14ac:dyDescent="0.45">
      <c r="A79" s="6" t="s">
        <v>12</v>
      </c>
      <c r="B79" t="s">
        <v>53</v>
      </c>
      <c r="C79" s="17">
        <v>0.79166666666666663</v>
      </c>
      <c r="D79" t="s">
        <v>13</v>
      </c>
      <c r="E79">
        <v>15131133</v>
      </c>
      <c r="F79" s="23" t="s">
        <v>10</v>
      </c>
      <c r="G79" s="39">
        <v>77</v>
      </c>
      <c r="H79" s="20"/>
      <c r="I79" s="42">
        <v>3</v>
      </c>
    </row>
    <row r="80" spans="1:9" x14ac:dyDescent="0.45">
      <c r="C80" s="10"/>
      <c r="F80" s="20"/>
      <c r="G80" s="48">
        <f>SUM(G74:G79)</f>
        <v>306</v>
      </c>
      <c r="H80" s="20"/>
      <c r="I80" s="42"/>
    </row>
    <row r="81" spans="1:9" x14ac:dyDescent="0.45">
      <c r="A81" t="s">
        <v>15</v>
      </c>
      <c r="B81" s="6" t="s">
        <v>9</v>
      </c>
      <c r="C81" s="17">
        <v>0.70833333333333337</v>
      </c>
      <c r="D81" t="s">
        <v>29</v>
      </c>
      <c r="E81">
        <v>15441132</v>
      </c>
      <c r="F81" s="20"/>
      <c r="G81" s="39"/>
      <c r="H81" s="20"/>
      <c r="I81" s="42"/>
    </row>
    <row r="82" spans="1:9" x14ac:dyDescent="0.45">
      <c r="F82" s="20"/>
      <c r="G82" s="39"/>
      <c r="H82" s="20"/>
      <c r="I82" s="42"/>
    </row>
    <row r="83" spans="1:9" ht="15.75" x14ac:dyDescent="0.5">
      <c r="A83" s="5" t="s">
        <v>93</v>
      </c>
      <c r="F83" s="20"/>
      <c r="G83" s="39"/>
      <c r="H83" s="20"/>
      <c r="I83" s="42"/>
    </row>
    <row r="84" spans="1:9" x14ac:dyDescent="0.45">
      <c r="A84" t="s">
        <v>106</v>
      </c>
      <c r="B84" s="6" t="s">
        <v>28</v>
      </c>
      <c r="C84" s="17">
        <v>0.39583333333333331</v>
      </c>
      <c r="D84" t="s">
        <v>80</v>
      </c>
      <c r="E84">
        <v>15591124</v>
      </c>
      <c r="F84" s="30"/>
      <c r="G84" s="39"/>
      <c r="H84" s="20"/>
      <c r="I84" s="43"/>
    </row>
    <row r="85" spans="1:9" x14ac:dyDescent="0.45">
      <c r="A85" t="s">
        <v>56</v>
      </c>
      <c r="B85" s="6" t="s">
        <v>10</v>
      </c>
      <c r="C85" s="17">
        <v>0.83333333333333337</v>
      </c>
      <c r="D85" t="s">
        <v>81</v>
      </c>
      <c r="E85">
        <v>15100183</v>
      </c>
      <c r="F85" s="30"/>
      <c r="G85" s="39"/>
      <c r="H85" s="20"/>
      <c r="I85" s="43"/>
    </row>
    <row r="86" spans="1:9" x14ac:dyDescent="0.45">
      <c r="A86"/>
      <c r="B86"/>
      <c r="C86" s="17"/>
      <c r="D86"/>
      <c r="E86"/>
      <c r="F86" s="30"/>
      <c r="G86" s="39"/>
      <c r="H86" s="20"/>
      <c r="I86" s="43"/>
    </row>
    <row r="87" spans="1:9" ht="15.75" x14ac:dyDescent="0.5">
      <c r="A87" s="5" t="s">
        <v>94</v>
      </c>
      <c r="F87" s="30"/>
      <c r="G87" s="39"/>
      <c r="H87" s="20"/>
      <c r="I87" s="43"/>
    </row>
    <row r="88" spans="1:9" x14ac:dyDescent="0.45">
      <c r="A88" t="s">
        <v>108</v>
      </c>
      <c r="B88" s="6" t="s">
        <v>11</v>
      </c>
      <c r="C88" s="17">
        <v>0.83333333333333337</v>
      </c>
      <c r="D88" t="s">
        <v>131</v>
      </c>
      <c r="E88">
        <v>15200166</v>
      </c>
      <c r="F88" s="30"/>
      <c r="G88" s="39"/>
      <c r="H88" s="20"/>
      <c r="I88" s="43"/>
    </row>
    <row r="89" spans="1:9" x14ac:dyDescent="0.45">
      <c r="B89" s="4"/>
      <c r="C89" s="11"/>
      <c r="F89" s="30"/>
      <c r="G89" s="39"/>
      <c r="H89" s="20"/>
      <c r="I89" s="43"/>
    </row>
    <row r="90" spans="1:9" ht="15.75" x14ac:dyDescent="0.5">
      <c r="A90" s="3" t="s">
        <v>95</v>
      </c>
      <c r="B90" s="4"/>
      <c r="C90" s="11"/>
      <c r="F90" s="20"/>
      <c r="G90" s="40"/>
      <c r="H90" s="20"/>
      <c r="I90" s="42"/>
    </row>
    <row r="91" spans="1:9" x14ac:dyDescent="0.45">
      <c r="A91" s="51" t="s">
        <v>14</v>
      </c>
      <c r="B91" s="52" t="s">
        <v>43</v>
      </c>
      <c r="C91" s="61">
        <v>0.39583333333333331</v>
      </c>
      <c r="D91" s="62" t="s">
        <v>13</v>
      </c>
      <c r="E91" s="52">
        <v>15431175</v>
      </c>
      <c r="F91" s="54" t="s">
        <v>10</v>
      </c>
      <c r="G91" s="63">
        <v>30</v>
      </c>
      <c r="H91" s="52"/>
      <c r="I91" s="54">
        <v>3</v>
      </c>
    </row>
    <row r="92" spans="1:9" x14ac:dyDescent="0.45">
      <c r="A92" s="6" t="s">
        <v>28</v>
      </c>
      <c r="B92" t="s">
        <v>18</v>
      </c>
      <c r="C92" s="17">
        <v>0.4375</v>
      </c>
      <c r="D92" t="s">
        <v>13</v>
      </c>
      <c r="E92">
        <v>15591151</v>
      </c>
      <c r="F92" s="23" t="s">
        <v>10</v>
      </c>
      <c r="G92" s="39">
        <v>30</v>
      </c>
      <c r="H92" s="20"/>
      <c r="I92" s="42">
        <v>3</v>
      </c>
    </row>
    <row r="93" spans="1:9" x14ac:dyDescent="0.45">
      <c r="A93" s="6" t="s">
        <v>118</v>
      </c>
      <c r="B93" t="s">
        <v>20</v>
      </c>
      <c r="C93" s="17">
        <v>0.5</v>
      </c>
      <c r="D93" t="s">
        <v>13</v>
      </c>
      <c r="E93">
        <v>15484144</v>
      </c>
      <c r="F93" s="23" t="s">
        <v>10</v>
      </c>
      <c r="G93" s="39">
        <v>15</v>
      </c>
      <c r="H93" s="20"/>
      <c r="I93" s="42">
        <v>3</v>
      </c>
    </row>
    <row r="94" spans="1:9" x14ac:dyDescent="0.45">
      <c r="A94" s="6" t="s">
        <v>27</v>
      </c>
      <c r="B94" t="s">
        <v>108</v>
      </c>
      <c r="C94" s="17">
        <v>0.5625</v>
      </c>
      <c r="D94" t="s">
        <v>13</v>
      </c>
      <c r="E94">
        <v>15563184</v>
      </c>
      <c r="F94" s="23" t="s">
        <v>10</v>
      </c>
      <c r="G94" s="39">
        <v>15</v>
      </c>
      <c r="H94" s="20"/>
      <c r="I94" s="42">
        <v>3</v>
      </c>
    </row>
    <row r="95" spans="1:9" x14ac:dyDescent="0.45">
      <c r="A95" s="6" t="s">
        <v>114</v>
      </c>
      <c r="B95" t="s">
        <v>45</v>
      </c>
      <c r="C95" s="17">
        <v>0.625</v>
      </c>
      <c r="D95" t="s">
        <v>13</v>
      </c>
      <c r="E95">
        <v>15500102</v>
      </c>
      <c r="F95" s="23" t="s">
        <v>12</v>
      </c>
      <c r="G95" s="39">
        <v>30</v>
      </c>
      <c r="H95" s="20"/>
      <c r="I95" s="42">
        <v>3</v>
      </c>
    </row>
    <row r="96" spans="1:9" x14ac:dyDescent="0.45">
      <c r="A96" s="6" t="s">
        <v>10</v>
      </c>
      <c r="B96" t="s">
        <v>33</v>
      </c>
      <c r="C96" s="17">
        <v>0.70833333333333337</v>
      </c>
      <c r="D96" t="s">
        <v>13</v>
      </c>
      <c r="E96">
        <v>15100192</v>
      </c>
      <c r="F96" s="42" t="s">
        <v>12</v>
      </c>
      <c r="G96" s="39">
        <v>192</v>
      </c>
      <c r="H96" s="20"/>
      <c r="I96" s="42">
        <v>4</v>
      </c>
    </row>
    <row r="97" spans="1:9" x14ac:dyDescent="0.45">
      <c r="A97" s="56" t="s">
        <v>39</v>
      </c>
      <c r="B97" s="57" t="s">
        <v>20</v>
      </c>
      <c r="C97" s="58">
        <v>0.79166666666666663</v>
      </c>
      <c r="D97" s="57" t="s">
        <v>13</v>
      </c>
      <c r="E97" s="57">
        <v>15231143</v>
      </c>
      <c r="F97" s="59" t="s">
        <v>12</v>
      </c>
      <c r="G97" s="47">
        <v>30</v>
      </c>
      <c r="H97" s="52"/>
      <c r="I97" s="54">
        <v>3</v>
      </c>
    </row>
    <row r="98" spans="1:9" x14ac:dyDescent="0.45">
      <c r="C98" s="10"/>
      <c r="F98" s="20"/>
      <c r="G98" s="48">
        <f>SUM(G91:G97)</f>
        <v>342</v>
      </c>
      <c r="H98" s="20"/>
      <c r="I98" s="42"/>
    </row>
    <row r="99" spans="1:9" x14ac:dyDescent="0.45">
      <c r="A99" t="s">
        <v>7</v>
      </c>
      <c r="B99" s="6" t="s">
        <v>26</v>
      </c>
      <c r="C99" s="17">
        <v>0.59375</v>
      </c>
      <c r="D99" t="s">
        <v>71</v>
      </c>
      <c r="E99">
        <v>15463144</v>
      </c>
      <c r="F99" s="30"/>
      <c r="G99" s="39"/>
      <c r="H99" s="20"/>
      <c r="I99" s="43"/>
    </row>
    <row r="100" spans="1:9" x14ac:dyDescent="0.45">
      <c r="C100" s="17"/>
      <c r="D100"/>
      <c r="F100" s="30"/>
      <c r="G100" s="39"/>
      <c r="H100" s="20"/>
      <c r="I100" s="43"/>
    </row>
    <row r="101" spans="1:9" x14ac:dyDescent="0.45">
      <c r="A101" t="s">
        <v>15</v>
      </c>
      <c r="B101" s="6" t="s">
        <v>22</v>
      </c>
      <c r="C101" s="17">
        <v>0.77083333333333337</v>
      </c>
      <c r="D101" t="s">
        <v>29</v>
      </c>
      <c r="E101">
        <v>15401141</v>
      </c>
      <c r="F101" s="30"/>
      <c r="G101" s="39"/>
      <c r="H101" s="20"/>
      <c r="I101" s="43"/>
    </row>
    <row r="102" spans="1:9" x14ac:dyDescent="0.45">
      <c r="A102" t="s">
        <v>21</v>
      </c>
      <c r="B102" s="6" t="s">
        <v>8</v>
      </c>
      <c r="C102" s="17">
        <v>0.80208333333333337</v>
      </c>
      <c r="D102" t="s">
        <v>110</v>
      </c>
      <c r="E102">
        <v>15521143</v>
      </c>
      <c r="F102" s="30"/>
      <c r="G102" s="39"/>
      <c r="H102" s="20"/>
      <c r="I102" s="43"/>
    </row>
    <row r="103" spans="1:9" x14ac:dyDescent="0.45">
      <c r="A103" s="12"/>
      <c r="B103" s="12"/>
      <c r="C103" s="11"/>
      <c r="F103" s="30"/>
      <c r="G103" s="39"/>
      <c r="H103" s="20"/>
      <c r="I103" s="43"/>
    </row>
    <row r="104" spans="1:9" ht="15.75" x14ac:dyDescent="0.5">
      <c r="A104" s="5" t="s">
        <v>96</v>
      </c>
      <c r="B104" s="6"/>
      <c r="C104" s="11"/>
      <c r="F104" s="30"/>
      <c r="G104" s="39"/>
      <c r="H104" s="20"/>
      <c r="I104" s="43"/>
    </row>
    <row r="105" spans="1:9" x14ac:dyDescent="0.45">
      <c r="A105" s="6" t="s">
        <v>14</v>
      </c>
      <c r="B105" t="s">
        <v>6</v>
      </c>
      <c r="C105" s="17">
        <v>0.48958333333333331</v>
      </c>
      <c r="D105" t="s">
        <v>13</v>
      </c>
      <c r="E105">
        <v>15431143</v>
      </c>
      <c r="F105" s="30" t="s">
        <v>11</v>
      </c>
      <c r="G105" s="39">
        <v>30</v>
      </c>
      <c r="H105" s="20"/>
      <c r="I105" s="43">
        <v>3</v>
      </c>
    </row>
    <row r="106" spans="1:9" x14ac:dyDescent="0.45">
      <c r="A106" s="6" t="s">
        <v>8</v>
      </c>
      <c r="B106" t="s">
        <v>36</v>
      </c>
      <c r="C106" s="17">
        <v>0.55208333333333337</v>
      </c>
      <c r="D106" t="s">
        <v>13</v>
      </c>
      <c r="E106">
        <v>15521123</v>
      </c>
      <c r="F106" s="30" t="s">
        <v>11</v>
      </c>
      <c r="G106" s="47">
        <v>30</v>
      </c>
      <c r="H106" s="20"/>
      <c r="I106" s="42">
        <v>3</v>
      </c>
    </row>
    <row r="107" spans="1:9" x14ac:dyDescent="0.45">
      <c r="A107" s="6" t="s">
        <v>12</v>
      </c>
      <c r="B107" t="s">
        <v>37</v>
      </c>
      <c r="C107" s="17">
        <v>0.625</v>
      </c>
      <c r="D107" t="s">
        <v>13</v>
      </c>
      <c r="E107">
        <v>15131155</v>
      </c>
      <c r="F107" s="30" t="s">
        <v>11</v>
      </c>
      <c r="G107" s="39">
        <v>77</v>
      </c>
      <c r="H107" s="20"/>
      <c r="I107" s="42">
        <v>3</v>
      </c>
    </row>
    <row r="108" spans="1:9" x14ac:dyDescent="0.45">
      <c r="A108" s="6" t="s">
        <v>10</v>
      </c>
      <c r="B108" t="s">
        <v>38</v>
      </c>
      <c r="C108" s="17">
        <v>0.70833333333333337</v>
      </c>
      <c r="D108" t="s">
        <v>13</v>
      </c>
      <c r="E108">
        <v>15100071</v>
      </c>
      <c r="F108" s="30" t="s">
        <v>11</v>
      </c>
      <c r="G108" s="39">
        <v>192</v>
      </c>
      <c r="H108" s="20"/>
      <c r="I108" s="43">
        <v>4</v>
      </c>
    </row>
    <row r="109" spans="1:9" x14ac:dyDescent="0.45">
      <c r="A109" s="6"/>
      <c r="B109"/>
      <c r="C109" s="17"/>
      <c r="D109"/>
      <c r="E109"/>
      <c r="F109" s="20"/>
      <c r="G109" s="48">
        <f>SUM(G105:G108)</f>
        <v>329</v>
      </c>
      <c r="H109" s="20"/>
      <c r="I109" s="42"/>
    </row>
    <row r="110" spans="1:9" x14ac:dyDescent="0.45">
      <c r="A110" t="s">
        <v>121</v>
      </c>
      <c r="B110" s="6" t="s">
        <v>118</v>
      </c>
      <c r="C110" s="17">
        <v>0.4375</v>
      </c>
      <c r="D110" t="s">
        <v>29</v>
      </c>
      <c r="E110">
        <v>15484151</v>
      </c>
      <c r="F110" s="30"/>
      <c r="G110" s="39"/>
      <c r="H110" s="20"/>
      <c r="I110" s="43"/>
    </row>
    <row r="111" spans="1:9" x14ac:dyDescent="0.45">
      <c r="A111" t="s">
        <v>135</v>
      </c>
      <c r="B111" s="6" t="s">
        <v>39</v>
      </c>
      <c r="C111" s="17">
        <v>0.54166666666666663</v>
      </c>
      <c r="D111" t="s">
        <v>72</v>
      </c>
      <c r="E111">
        <v>15231154</v>
      </c>
      <c r="F111" s="30"/>
      <c r="G111" s="39"/>
      <c r="H111" s="20"/>
      <c r="I111" s="43"/>
    </row>
    <row r="112" spans="1:9" x14ac:dyDescent="0.45">
      <c r="A112" t="s">
        <v>31</v>
      </c>
      <c r="B112" s="6" t="s">
        <v>26</v>
      </c>
      <c r="C112" s="17">
        <v>0.55208333333333337</v>
      </c>
      <c r="D112" t="s">
        <v>120</v>
      </c>
      <c r="E112">
        <v>15463153</v>
      </c>
      <c r="F112" s="30"/>
      <c r="G112" s="39"/>
      <c r="H112" s="20"/>
      <c r="I112" s="43"/>
    </row>
    <row r="113" spans="1:9" x14ac:dyDescent="0.45">
      <c r="A113" t="s">
        <v>15</v>
      </c>
      <c r="B113" s="6" t="s">
        <v>27</v>
      </c>
      <c r="C113" s="17">
        <v>0.5625</v>
      </c>
      <c r="D113" t="s">
        <v>29</v>
      </c>
      <c r="E113">
        <v>15563155</v>
      </c>
      <c r="F113" s="30"/>
      <c r="G113" s="39"/>
      <c r="H113" s="20"/>
      <c r="I113" s="43"/>
    </row>
    <row r="114" spans="1:9" x14ac:dyDescent="0.45">
      <c r="A114" t="s">
        <v>49</v>
      </c>
      <c r="B114" s="6" t="s">
        <v>28</v>
      </c>
      <c r="C114" s="17">
        <v>0.57291666666666663</v>
      </c>
      <c r="D114" t="s">
        <v>61</v>
      </c>
      <c r="E114">
        <v>15591172</v>
      </c>
      <c r="F114" s="30"/>
      <c r="G114" s="39"/>
      <c r="H114" s="20"/>
      <c r="I114" s="43"/>
    </row>
    <row r="115" spans="1:9" x14ac:dyDescent="0.45">
      <c r="A115"/>
      <c r="B115"/>
      <c r="C115" s="15"/>
      <c r="D115"/>
      <c r="E115" s="2"/>
      <c r="F115" s="30"/>
      <c r="G115" s="39"/>
      <c r="H115" s="20"/>
      <c r="I115" s="43"/>
    </row>
    <row r="116" spans="1:9" ht="15.75" x14ac:dyDescent="0.5">
      <c r="A116" s="5" t="s">
        <v>97</v>
      </c>
      <c r="F116" s="30"/>
      <c r="G116" s="39"/>
      <c r="H116" s="20"/>
      <c r="I116" s="43"/>
    </row>
    <row r="117" spans="1:9" x14ac:dyDescent="0.45">
      <c r="A117" t="s">
        <v>47</v>
      </c>
      <c r="B117" s="6" t="s">
        <v>9</v>
      </c>
      <c r="C117" s="17">
        <v>0.53125</v>
      </c>
      <c r="D117" t="s">
        <v>67</v>
      </c>
      <c r="E117">
        <v>15441162</v>
      </c>
      <c r="F117" s="20"/>
      <c r="G117" s="40"/>
      <c r="H117" s="20"/>
      <c r="I117" s="42"/>
    </row>
    <row r="118" spans="1:9" x14ac:dyDescent="0.45">
      <c r="A118"/>
      <c r="B118"/>
      <c r="C118" s="15"/>
      <c r="D118"/>
      <c r="E118" s="2"/>
      <c r="F118" s="20"/>
      <c r="G118" s="39"/>
      <c r="H118" s="20"/>
      <c r="I118" s="42"/>
    </row>
    <row r="119" spans="1:9" ht="15.75" x14ac:dyDescent="0.5">
      <c r="A119" s="3" t="s">
        <v>98</v>
      </c>
      <c r="B119" s="6"/>
      <c r="C119" s="11"/>
      <c r="D119" s="12"/>
      <c r="F119" s="20"/>
      <c r="G119" s="39"/>
      <c r="H119" s="20"/>
      <c r="I119" s="42"/>
    </row>
    <row r="120" spans="1:9" x14ac:dyDescent="0.45">
      <c r="A120" t="s">
        <v>20</v>
      </c>
      <c r="B120" s="6" t="s">
        <v>27</v>
      </c>
      <c r="C120" s="17">
        <v>0.51041666666666663</v>
      </c>
      <c r="D120" t="s">
        <v>61</v>
      </c>
      <c r="E120">
        <v>15563131</v>
      </c>
      <c r="F120" s="20"/>
      <c r="G120" s="39"/>
      <c r="H120" s="20"/>
      <c r="I120" s="42"/>
    </row>
    <row r="121" spans="1:9" x14ac:dyDescent="0.45">
      <c r="A121" t="s">
        <v>20</v>
      </c>
      <c r="B121" s="6" t="s">
        <v>8</v>
      </c>
      <c r="C121" s="17">
        <v>0.5625</v>
      </c>
      <c r="D121" t="s">
        <v>61</v>
      </c>
      <c r="E121">
        <v>15521131</v>
      </c>
      <c r="F121" s="20"/>
      <c r="G121" s="39"/>
      <c r="H121" s="20"/>
      <c r="I121" s="42"/>
    </row>
    <row r="122" spans="1:9" x14ac:dyDescent="0.45">
      <c r="A122"/>
      <c r="B122"/>
      <c r="C122" s="17"/>
      <c r="D122"/>
      <c r="E122"/>
      <c r="F122" s="20"/>
      <c r="G122" s="39"/>
      <c r="H122" s="20"/>
      <c r="I122" s="42"/>
    </row>
    <row r="123" spans="1:9" ht="15.75" x14ac:dyDescent="0.5">
      <c r="A123" s="3" t="s">
        <v>99</v>
      </c>
      <c r="B123" s="6"/>
      <c r="C123" s="11"/>
      <c r="D123" s="12"/>
      <c r="F123" s="20"/>
      <c r="G123" s="39"/>
      <c r="H123" s="20"/>
      <c r="I123" s="42"/>
    </row>
    <row r="124" spans="1:9" x14ac:dyDescent="0.45">
      <c r="A124" s="51" t="s">
        <v>118</v>
      </c>
      <c r="B124" s="52" t="s">
        <v>117</v>
      </c>
      <c r="C124" s="53">
        <v>0.45833333333333331</v>
      </c>
      <c r="D124" s="52" t="s">
        <v>13</v>
      </c>
      <c r="E124" s="52">
        <v>15484181</v>
      </c>
      <c r="F124" s="54" t="s">
        <v>12</v>
      </c>
      <c r="G124" s="55">
        <v>15</v>
      </c>
      <c r="H124" s="52"/>
      <c r="I124" s="54">
        <v>3</v>
      </c>
    </row>
    <row r="125" spans="1:9" x14ac:dyDescent="0.45">
      <c r="A125" s="51" t="s">
        <v>28</v>
      </c>
      <c r="B125" s="52" t="s">
        <v>15</v>
      </c>
      <c r="C125" s="53">
        <v>0.53125</v>
      </c>
      <c r="D125" s="52" t="s">
        <v>13</v>
      </c>
      <c r="E125" s="52">
        <v>15591115</v>
      </c>
      <c r="F125" s="54" t="s">
        <v>12</v>
      </c>
      <c r="G125" s="55">
        <v>30</v>
      </c>
      <c r="H125" s="52"/>
      <c r="I125" s="54">
        <v>3</v>
      </c>
    </row>
    <row r="126" spans="1:9" x14ac:dyDescent="0.45">
      <c r="A126" s="6" t="s">
        <v>27</v>
      </c>
      <c r="B126" t="s">
        <v>21</v>
      </c>
      <c r="C126" s="17">
        <v>0.5625</v>
      </c>
      <c r="D126" t="s">
        <v>13</v>
      </c>
      <c r="E126">
        <v>15563162</v>
      </c>
      <c r="F126" s="23" t="s">
        <v>12</v>
      </c>
      <c r="G126" s="39">
        <v>15</v>
      </c>
      <c r="H126" s="20"/>
      <c r="I126" s="42">
        <v>3</v>
      </c>
    </row>
    <row r="127" spans="1:9" x14ac:dyDescent="0.45">
      <c r="A127" s="6" t="s">
        <v>11</v>
      </c>
      <c r="B127" t="s">
        <v>62</v>
      </c>
      <c r="C127" s="17">
        <v>0.625</v>
      </c>
      <c r="D127" t="s">
        <v>13</v>
      </c>
      <c r="E127">
        <v>15200176</v>
      </c>
      <c r="F127" s="23" t="s">
        <v>12</v>
      </c>
      <c r="G127" s="39">
        <v>139</v>
      </c>
      <c r="H127" s="20"/>
      <c r="I127" s="42">
        <v>4</v>
      </c>
    </row>
    <row r="128" spans="1:9" x14ac:dyDescent="0.45">
      <c r="A128" s="6" t="s">
        <v>39</v>
      </c>
      <c r="B128" t="s">
        <v>24</v>
      </c>
      <c r="C128" s="17">
        <v>0.70833333333333337</v>
      </c>
      <c r="D128" t="s">
        <v>13</v>
      </c>
      <c r="E128">
        <v>15231102</v>
      </c>
      <c r="F128" s="23" t="s">
        <v>12</v>
      </c>
      <c r="G128" s="39">
        <v>30</v>
      </c>
      <c r="H128" s="20"/>
      <c r="I128" s="42">
        <v>3</v>
      </c>
    </row>
    <row r="129" spans="1:9" x14ac:dyDescent="0.45">
      <c r="A129" s="51" t="s">
        <v>12</v>
      </c>
      <c r="B129" s="52" t="s">
        <v>124</v>
      </c>
      <c r="C129" s="53">
        <v>0.79166666666666663</v>
      </c>
      <c r="D129" s="52" t="s">
        <v>13</v>
      </c>
      <c r="E129" s="52">
        <v>15131101</v>
      </c>
      <c r="F129" s="54" t="s">
        <v>39</v>
      </c>
      <c r="G129" s="55">
        <v>77</v>
      </c>
      <c r="H129" s="52"/>
      <c r="I129" s="54">
        <v>3</v>
      </c>
    </row>
    <row r="130" spans="1:9" x14ac:dyDescent="0.45">
      <c r="C130" s="10"/>
      <c r="F130" s="20"/>
      <c r="G130" s="48">
        <f>SUM(G124:G129)</f>
        <v>306</v>
      </c>
      <c r="H130" s="20"/>
      <c r="I130" s="42"/>
    </row>
    <row r="131" spans="1:9" x14ac:dyDescent="0.45">
      <c r="A131" t="s">
        <v>16</v>
      </c>
      <c r="B131" s="6" t="s">
        <v>10</v>
      </c>
      <c r="C131" s="17">
        <v>0.75</v>
      </c>
      <c r="D131" t="s">
        <v>80</v>
      </c>
      <c r="E131">
        <v>15100217</v>
      </c>
      <c r="F131" s="20"/>
      <c r="G131" s="39"/>
      <c r="H131" s="20"/>
      <c r="I131" s="42"/>
    </row>
    <row r="132" spans="1:9" x14ac:dyDescent="0.45">
      <c r="A132"/>
      <c r="B132"/>
      <c r="C132" s="17"/>
      <c r="D132"/>
      <c r="E132"/>
      <c r="F132" s="20"/>
      <c r="G132" s="39"/>
      <c r="H132" s="20"/>
      <c r="I132" s="42"/>
    </row>
    <row r="133" spans="1:9" ht="15.75" x14ac:dyDescent="0.5">
      <c r="A133" s="5" t="s">
        <v>100</v>
      </c>
      <c r="B133" s="12"/>
      <c r="C133" s="11"/>
      <c r="D133" s="12"/>
      <c r="F133" s="30"/>
      <c r="G133" s="39"/>
      <c r="H133" s="20"/>
      <c r="I133" s="43"/>
    </row>
    <row r="134" spans="1:9" x14ac:dyDescent="0.45">
      <c r="A134" t="s">
        <v>19</v>
      </c>
      <c r="B134" s="6" t="s">
        <v>9</v>
      </c>
      <c r="C134" s="17">
        <v>0.64583333333333337</v>
      </c>
      <c r="D134" t="s">
        <v>60</v>
      </c>
      <c r="E134">
        <v>15441142</v>
      </c>
      <c r="F134" s="30"/>
      <c r="G134" s="39"/>
      <c r="H134" s="20"/>
      <c r="I134" s="43"/>
    </row>
    <row r="135" spans="1:9" x14ac:dyDescent="0.45">
      <c r="A135"/>
      <c r="B135" s="6"/>
      <c r="C135" s="15"/>
      <c r="D135"/>
      <c r="E135" s="2"/>
      <c r="F135" s="30"/>
      <c r="G135" s="39"/>
      <c r="H135" s="20"/>
      <c r="I135" s="43"/>
    </row>
    <row r="136" spans="1:9" ht="15.75" x14ac:dyDescent="0.5">
      <c r="A136" s="3" t="s">
        <v>101</v>
      </c>
      <c r="F136" s="30"/>
      <c r="G136" s="39"/>
      <c r="H136" s="20"/>
      <c r="I136" s="43"/>
    </row>
    <row r="137" spans="1:9" x14ac:dyDescent="0.45">
      <c r="A137" s="6" t="s">
        <v>9</v>
      </c>
      <c r="B137" t="s">
        <v>17</v>
      </c>
      <c r="C137" s="17">
        <v>0.4375</v>
      </c>
      <c r="D137" t="s">
        <v>13</v>
      </c>
      <c r="E137">
        <v>15441154</v>
      </c>
      <c r="F137" s="23" t="s">
        <v>10</v>
      </c>
      <c r="G137" s="40">
        <v>30</v>
      </c>
      <c r="H137" s="20"/>
      <c r="I137" s="42">
        <v>3</v>
      </c>
    </row>
    <row r="138" spans="1:9" x14ac:dyDescent="0.45">
      <c r="A138" s="6" t="s">
        <v>118</v>
      </c>
      <c r="B138" t="s">
        <v>41</v>
      </c>
      <c r="C138" s="17">
        <v>0.5</v>
      </c>
      <c r="D138" t="s">
        <v>13</v>
      </c>
      <c r="E138">
        <v>15484165</v>
      </c>
      <c r="F138" s="23" t="s">
        <v>10</v>
      </c>
      <c r="G138" s="39">
        <v>15</v>
      </c>
      <c r="H138" s="20"/>
      <c r="I138" s="42">
        <v>3</v>
      </c>
    </row>
    <row r="139" spans="1:9" x14ac:dyDescent="0.45">
      <c r="A139" s="6" t="s">
        <v>26</v>
      </c>
      <c r="B139" t="s">
        <v>36</v>
      </c>
      <c r="C139" s="17">
        <v>0.55208333333333337</v>
      </c>
      <c r="D139" t="s">
        <v>13</v>
      </c>
      <c r="E139">
        <v>15463161</v>
      </c>
      <c r="F139" s="23" t="s">
        <v>10</v>
      </c>
      <c r="G139" s="39">
        <v>15</v>
      </c>
      <c r="H139" s="20"/>
      <c r="I139" s="42">
        <v>3</v>
      </c>
    </row>
    <row r="140" spans="1:9" x14ac:dyDescent="0.45">
      <c r="A140" s="6" t="s">
        <v>11</v>
      </c>
      <c r="B140" t="s">
        <v>45</v>
      </c>
      <c r="C140" s="17">
        <v>0.625</v>
      </c>
      <c r="D140" t="s">
        <v>13</v>
      </c>
      <c r="E140">
        <v>15200186</v>
      </c>
      <c r="F140" s="23" t="s">
        <v>12</v>
      </c>
      <c r="G140" s="39">
        <v>139</v>
      </c>
      <c r="H140" s="20"/>
      <c r="I140" s="42">
        <v>4</v>
      </c>
    </row>
    <row r="141" spans="1:9" x14ac:dyDescent="0.45">
      <c r="A141" s="51" t="s">
        <v>39</v>
      </c>
      <c r="B141" s="52" t="s">
        <v>75</v>
      </c>
      <c r="C141" s="53">
        <v>0.69791666666666663</v>
      </c>
      <c r="D141" s="52" t="s">
        <v>13</v>
      </c>
      <c r="E141" s="52">
        <v>15231164</v>
      </c>
      <c r="F141" s="54" t="s">
        <v>12</v>
      </c>
      <c r="G141" s="55">
        <v>30</v>
      </c>
      <c r="H141" s="52"/>
      <c r="I141" s="54">
        <v>3</v>
      </c>
    </row>
    <row r="142" spans="1:9" x14ac:dyDescent="0.45">
      <c r="A142" s="6" t="s">
        <v>14</v>
      </c>
      <c r="B142" t="s">
        <v>34</v>
      </c>
      <c r="C142" s="17">
        <v>0.77083333333333337</v>
      </c>
      <c r="D142" t="s">
        <v>13</v>
      </c>
      <c r="E142">
        <v>15431162</v>
      </c>
      <c r="F142" s="23" t="s">
        <v>12</v>
      </c>
      <c r="G142" s="39">
        <v>30</v>
      </c>
      <c r="H142" s="20"/>
      <c r="I142" s="42">
        <v>3</v>
      </c>
    </row>
    <row r="143" spans="1:9" x14ac:dyDescent="0.45">
      <c r="A143" s="6" t="s">
        <v>22</v>
      </c>
      <c r="B143" t="s">
        <v>45</v>
      </c>
      <c r="C143" s="17">
        <v>0.83333333333333337</v>
      </c>
      <c r="D143" t="s">
        <v>13</v>
      </c>
      <c r="E143">
        <v>15401151</v>
      </c>
      <c r="F143" s="23" t="s">
        <v>12</v>
      </c>
      <c r="G143" s="39">
        <v>30</v>
      </c>
      <c r="H143" s="20"/>
      <c r="I143" s="42">
        <v>3</v>
      </c>
    </row>
    <row r="144" spans="1:9" x14ac:dyDescent="0.45">
      <c r="A144"/>
      <c r="B144"/>
      <c r="C144" s="17"/>
      <c r="D144"/>
      <c r="E144"/>
      <c r="F144" s="20"/>
      <c r="G144" s="48">
        <f>SUM(G137:G143)</f>
        <v>289</v>
      </c>
      <c r="H144" s="20"/>
      <c r="I144" s="42"/>
    </row>
    <row r="145" spans="1:11" x14ac:dyDescent="0.45">
      <c r="A145" t="s">
        <v>18</v>
      </c>
      <c r="B145" s="6" t="s">
        <v>114</v>
      </c>
      <c r="C145" s="17">
        <v>0.75</v>
      </c>
      <c r="D145" t="s">
        <v>70</v>
      </c>
      <c r="E145">
        <v>15500112</v>
      </c>
      <c r="F145" s="20"/>
      <c r="G145" s="39"/>
      <c r="H145" s="20"/>
      <c r="I145" s="42"/>
    </row>
    <row r="146" spans="1:11" x14ac:dyDescent="0.45">
      <c r="B146" s="12"/>
      <c r="C146" s="11"/>
      <c r="D146" s="12"/>
      <c r="F146" s="30"/>
      <c r="G146" s="39"/>
      <c r="H146" s="20"/>
      <c r="I146" s="43"/>
    </row>
    <row r="147" spans="1:11" ht="15.75" x14ac:dyDescent="0.5">
      <c r="A147" s="3" t="s">
        <v>102</v>
      </c>
      <c r="B147" s="12"/>
      <c r="C147" s="11"/>
      <c r="D147" s="12"/>
      <c r="F147" s="30"/>
      <c r="G147" s="39"/>
      <c r="H147" s="20"/>
      <c r="I147" s="43"/>
    </row>
    <row r="148" spans="1:11" x14ac:dyDescent="0.45">
      <c r="A148" t="s">
        <v>46</v>
      </c>
      <c r="B148" s="6" t="s">
        <v>10</v>
      </c>
      <c r="C148" s="17">
        <v>0.77083333333333337</v>
      </c>
      <c r="D148" t="s">
        <v>79</v>
      </c>
      <c r="E148">
        <v>15100232</v>
      </c>
      <c r="F148" s="30"/>
      <c r="G148" s="39"/>
      <c r="H148" s="20"/>
      <c r="I148" s="43"/>
      <c r="J148" s="9"/>
      <c r="K148" s="8"/>
    </row>
    <row r="149" spans="1:11" x14ac:dyDescent="0.45">
      <c r="A149"/>
      <c r="B149"/>
      <c r="C149" s="15"/>
      <c r="D149"/>
      <c r="E149" s="2"/>
      <c r="F149" s="30"/>
      <c r="G149" s="39"/>
      <c r="H149" s="20"/>
      <c r="I149" s="43"/>
      <c r="J149" s="9"/>
      <c r="K149" s="8"/>
    </row>
    <row r="150" spans="1:11" ht="15.75" x14ac:dyDescent="0.5">
      <c r="A150" s="14" t="s">
        <v>103</v>
      </c>
      <c r="B150" s="6"/>
      <c r="C150" s="15"/>
      <c r="D150"/>
      <c r="E150" s="2"/>
      <c r="F150" s="20"/>
      <c r="G150" s="40"/>
      <c r="H150" s="20"/>
      <c r="I150" s="42"/>
      <c r="J150" s="8"/>
      <c r="K150" s="8"/>
    </row>
    <row r="151" spans="1:11" x14ac:dyDescent="0.45">
      <c r="A151" t="s">
        <v>125</v>
      </c>
      <c r="B151" s="6" t="s">
        <v>11</v>
      </c>
      <c r="C151" s="17">
        <v>0.58333333333333337</v>
      </c>
      <c r="D151" t="s">
        <v>132</v>
      </c>
      <c r="E151">
        <v>15200196</v>
      </c>
      <c r="F151" s="20"/>
      <c r="G151" s="39"/>
      <c r="H151" s="20"/>
      <c r="I151" s="42"/>
      <c r="J151" s="8"/>
      <c r="K151" s="8"/>
    </row>
    <row r="152" spans="1:11" x14ac:dyDescent="0.45">
      <c r="A152"/>
      <c r="B152"/>
      <c r="C152" s="15"/>
      <c r="D152"/>
      <c r="E152" s="2"/>
      <c r="F152" s="20"/>
      <c r="G152" s="39"/>
      <c r="H152" s="20"/>
      <c r="I152" s="42"/>
      <c r="J152" s="8"/>
      <c r="K152" s="8"/>
    </row>
    <row r="153" spans="1:11" ht="15.75" x14ac:dyDescent="0.5">
      <c r="A153" s="14" t="s">
        <v>115</v>
      </c>
      <c r="F153" s="20"/>
      <c r="G153" s="39"/>
      <c r="H153" s="20"/>
      <c r="I153" s="42"/>
    </row>
    <row r="154" spans="1:11" x14ac:dyDescent="0.45">
      <c r="A154" s="6" t="s">
        <v>11</v>
      </c>
      <c r="B154" t="s">
        <v>133</v>
      </c>
      <c r="C154" s="17">
        <v>0.625</v>
      </c>
      <c r="D154" t="s">
        <v>13</v>
      </c>
      <c r="E154">
        <v>15200206</v>
      </c>
      <c r="F154" s="23" t="s">
        <v>12</v>
      </c>
      <c r="G154" s="39">
        <v>139</v>
      </c>
      <c r="H154" s="20"/>
      <c r="I154" s="42">
        <v>4</v>
      </c>
    </row>
    <row r="155" spans="1:11" x14ac:dyDescent="0.45">
      <c r="A155" s="6" t="s">
        <v>10</v>
      </c>
      <c r="B155" t="s">
        <v>23</v>
      </c>
      <c r="C155" s="17">
        <v>0.70833333333333337</v>
      </c>
      <c r="D155" t="s">
        <v>13</v>
      </c>
      <c r="E155">
        <v>15100243</v>
      </c>
      <c r="F155" s="23" t="s">
        <v>12</v>
      </c>
      <c r="G155" s="39">
        <v>192</v>
      </c>
      <c r="H155" s="20"/>
      <c r="I155" s="42">
        <v>4</v>
      </c>
    </row>
    <row r="156" spans="1:11" x14ac:dyDescent="0.45">
      <c r="A156"/>
      <c r="B156" s="6"/>
      <c r="C156" s="15"/>
      <c r="D156"/>
      <c r="E156" s="2"/>
      <c r="F156" s="20"/>
      <c r="G156" s="39">
        <f>SUM(G154:G155)</f>
        <v>331</v>
      </c>
      <c r="H156" s="20"/>
      <c r="I156" s="42"/>
    </row>
    <row r="157" spans="1:11" ht="15.75" x14ac:dyDescent="0.5">
      <c r="A157" s="3" t="s">
        <v>116</v>
      </c>
      <c r="C157" s="10"/>
      <c r="F157" s="20"/>
      <c r="G157" s="39"/>
      <c r="H157" s="20"/>
      <c r="I157" s="42"/>
    </row>
    <row r="158" spans="1:11" x14ac:dyDescent="0.45">
      <c r="A158" t="s">
        <v>47</v>
      </c>
      <c r="B158" s="6" t="s">
        <v>26</v>
      </c>
      <c r="C158" s="17">
        <v>0.48958333333333331</v>
      </c>
      <c r="D158" t="s">
        <v>67</v>
      </c>
      <c r="E158">
        <v>15463172</v>
      </c>
      <c r="F158" s="20"/>
      <c r="G158" s="39"/>
      <c r="H158" s="20"/>
      <c r="I158" s="42"/>
    </row>
    <row r="159" spans="1:11" x14ac:dyDescent="0.45">
      <c r="A159" t="s">
        <v>25</v>
      </c>
      <c r="B159" s="6" t="s">
        <v>118</v>
      </c>
      <c r="C159" s="17">
        <v>0.51041666666666663</v>
      </c>
      <c r="D159" t="s">
        <v>74</v>
      </c>
      <c r="E159">
        <v>15484171</v>
      </c>
      <c r="F159" s="20"/>
      <c r="G159" s="39"/>
      <c r="H159" s="20"/>
      <c r="I159" s="42"/>
    </row>
    <row r="160" spans="1:11" x14ac:dyDescent="0.45">
      <c r="A160" t="s">
        <v>20</v>
      </c>
      <c r="B160" s="6" t="s">
        <v>10</v>
      </c>
      <c r="C160" s="17">
        <v>0.72916666666666663</v>
      </c>
      <c r="D160" t="s">
        <v>61</v>
      </c>
      <c r="E160">
        <v>15100254</v>
      </c>
      <c r="F160" s="20"/>
      <c r="G160" s="39"/>
      <c r="H160" s="20"/>
      <c r="I160" s="42"/>
    </row>
    <row r="161" spans="1:12" x14ac:dyDescent="0.45">
      <c r="A161" t="s">
        <v>44</v>
      </c>
      <c r="B161" s="6" t="s">
        <v>11</v>
      </c>
      <c r="C161" s="17">
        <v>0.83333333333333337</v>
      </c>
      <c r="D161" t="s">
        <v>78</v>
      </c>
      <c r="E161">
        <v>15200216</v>
      </c>
      <c r="F161" s="20"/>
      <c r="G161" s="39"/>
      <c r="H161" s="20"/>
      <c r="I161" s="42"/>
    </row>
    <row r="162" spans="1:12" x14ac:dyDescent="0.45">
      <c r="A162"/>
      <c r="B162"/>
      <c r="C162" s="17"/>
      <c r="D162"/>
      <c r="E162"/>
      <c r="F162" s="20"/>
      <c r="G162" s="39"/>
      <c r="H162" s="20"/>
      <c r="I162" s="42"/>
    </row>
    <row r="163" spans="1:12" ht="15.75" x14ac:dyDescent="0.5">
      <c r="A163" s="18" t="s">
        <v>109</v>
      </c>
      <c r="B163" s="6"/>
      <c r="C163" s="11"/>
      <c r="D163" s="12"/>
      <c r="F163" s="23"/>
      <c r="G163" s="39"/>
      <c r="H163" s="20"/>
      <c r="I163" s="42"/>
      <c r="J163" s="20"/>
      <c r="K163" s="20"/>
    </row>
    <row r="164" spans="1:12" x14ac:dyDescent="0.45">
      <c r="A164" s="6" t="s">
        <v>14</v>
      </c>
      <c r="B164" t="s">
        <v>50</v>
      </c>
      <c r="C164" s="17">
        <v>0.4375</v>
      </c>
      <c r="D164" t="s">
        <v>13</v>
      </c>
      <c r="E164">
        <v>15431196</v>
      </c>
      <c r="F164" s="23" t="s">
        <v>39</v>
      </c>
      <c r="G164" s="39">
        <v>30</v>
      </c>
      <c r="H164" s="20"/>
      <c r="I164" s="42">
        <v>3</v>
      </c>
      <c r="J164" s="20"/>
      <c r="K164" s="20"/>
    </row>
    <row r="165" spans="1:12" x14ac:dyDescent="0.45">
      <c r="A165" s="6" t="s">
        <v>9</v>
      </c>
      <c r="B165" t="s">
        <v>41</v>
      </c>
      <c r="C165" s="17">
        <v>0.5</v>
      </c>
      <c r="D165" t="s">
        <v>13</v>
      </c>
      <c r="E165">
        <v>15441175</v>
      </c>
      <c r="F165" s="23" t="s">
        <v>39</v>
      </c>
      <c r="G165" s="39">
        <v>30</v>
      </c>
      <c r="H165" s="20"/>
      <c r="I165" s="42">
        <v>3</v>
      </c>
      <c r="J165" s="20"/>
      <c r="K165" s="20"/>
    </row>
    <row r="166" spans="1:12" x14ac:dyDescent="0.45">
      <c r="A166" s="6" t="s">
        <v>8</v>
      </c>
      <c r="B166" t="s">
        <v>25</v>
      </c>
      <c r="C166" s="17">
        <v>0.55208333333333337</v>
      </c>
      <c r="D166" t="s">
        <v>13</v>
      </c>
      <c r="E166">
        <v>15521134</v>
      </c>
      <c r="F166" s="23" t="s">
        <v>39</v>
      </c>
      <c r="G166" s="39">
        <v>30</v>
      </c>
      <c r="H166" s="20"/>
      <c r="I166" s="42">
        <v>3</v>
      </c>
      <c r="J166" s="20"/>
      <c r="K166" s="20"/>
    </row>
    <row r="167" spans="1:12" x14ac:dyDescent="0.45">
      <c r="A167" s="6" t="s">
        <v>39</v>
      </c>
      <c r="B167" t="s">
        <v>32</v>
      </c>
      <c r="C167" s="17">
        <v>0.625</v>
      </c>
      <c r="D167" t="s">
        <v>13</v>
      </c>
      <c r="E167">
        <v>15231171</v>
      </c>
      <c r="F167" s="23" t="s">
        <v>10</v>
      </c>
      <c r="G167" s="39">
        <v>30</v>
      </c>
      <c r="H167" s="20"/>
      <c r="I167" s="42">
        <v>3</v>
      </c>
      <c r="J167" s="20"/>
      <c r="K167" s="20"/>
      <c r="L167" s="16"/>
    </row>
    <row r="168" spans="1:12" x14ac:dyDescent="0.45">
      <c r="A168" s="6" t="s">
        <v>114</v>
      </c>
      <c r="B168" t="s">
        <v>33</v>
      </c>
      <c r="C168" s="17">
        <v>0.70833333333333337</v>
      </c>
      <c r="D168" t="s">
        <v>13</v>
      </c>
      <c r="E168">
        <v>15500122</v>
      </c>
      <c r="F168" s="23" t="s">
        <v>10</v>
      </c>
      <c r="G168" s="39">
        <v>30</v>
      </c>
      <c r="H168" s="20"/>
      <c r="I168" s="42">
        <v>3</v>
      </c>
      <c r="J168" s="20"/>
      <c r="K168" s="20"/>
      <c r="L168" s="16"/>
    </row>
    <row r="169" spans="1:12" x14ac:dyDescent="0.45">
      <c r="A169" s="6" t="s">
        <v>12</v>
      </c>
      <c r="B169" t="s">
        <v>21</v>
      </c>
      <c r="C169" s="17">
        <v>0.8125</v>
      </c>
      <c r="D169" t="s">
        <v>13</v>
      </c>
      <c r="E169">
        <v>15131172</v>
      </c>
      <c r="F169" s="23" t="s">
        <v>10</v>
      </c>
      <c r="G169" s="19">
        <v>77</v>
      </c>
      <c r="H169" s="22"/>
      <c r="I169" s="46">
        <v>3</v>
      </c>
      <c r="J169" s="25"/>
      <c r="K169" s="20"/>
      <c r="L169" s="16"/>
    </row>
    <row r="170" spans="1:12" x14ac:dyDescent="0.45">
      <c r="A170" s="6"/>
      <c r="B170"/>
      <c r="C170" s="15"/>
      <c r="D170"/>
      <c r="E170" s="2"/>
      <c r="F170" s="35"/>
      <c r="G170" s="49">
        <f>SUM(G164:G169)</f>
        <v>227</v>
      </c>
      <c r="H170" s="28"/>
      <c r="I170" s="43"/>
      <c r="J170" s="29"/>
      <c r="K170" s="27"/>
      <c r="L170" s="16"/>
    </row>
    <row r="171" spans="1:12" x14ac:dyDescent="0.45">
      <c r="A171" t="s">
        <v>24</v>
      </c>
      <c r="B171" s="6" t="s">
        <v>27</v>
      </c>
      <c r="C171" s="17">
        <v>0.5</v>
      </c>
      <c r="D171" t="s">
        <v>59</v>
      </c>
      <c r="E171">
        <v>15563173</v>
      </c>
      <c r="F171" s="35"/>
      <c r="G171" s="41"/>
      <c r="H171" s="28"/>
      <c r="I171" s="43"/>
      <c r="J171" s="29"/>
      <c r="K171" s="27"/>
      <c r="L171" s="16"/>
    </row>
    <row r="172" spans="1:12" x14ac:dyDescent="0.45">
      <c r="F172" s="35"/>
      <c r="G172" s="41"/>
      <c r="H172" s="27"/>
      <c r="I172" s="43"/>
      <c r="J172" s="27"/>
      <c r="K172" s="27"/>
      <c r="L172" s="16"/>
    </row>
    <row r="173" spans="1:12" ht="15.75" x14ac:dyDescent="0.5">
      <c r="A173" s="14" t="s">
        <v>105</v>
      </c>
      <c r="B173" s="6"/>
      <c r="C173" s="15"/>
      <c r="D173"/>
      <c r="E173" s="2"/>
      <c r="F173" s="35"/>
      <c r="G173" s="41"/>
      <c r="H173" s="26"/>
      <c r="I173" s="43"/>
      <c r="J173" s="27"/>
      <c r="K173" s="27"/>
    </row>
    <row r="174" spans="1:12" x14ac:dyDescent="0.45">
      <c r="A174" s="6" t="s">
        <v>118</v>
      </c>
      <c r="B174" t="s">
        <v>47</v>
      </c>
      <c r="C174" s="17">
        <v>0.41666666666666669</v>
      </c>
      <c r="D174" t="s">
        <v>13</v>
      </c>
      <c r="E174">
        <v>15484111</v>
      </c>
      <c r="F174" s="35" t="s">
        <v>11</v>
      </c>
      <c r="G174" s="39">
        <v>15</v>
      </c>
      <c r="H174" s="27"/>
      <c r="I174" s="43">
        <v>3</v>
      </c>
      <c r="J174" s="27"/>
      <c r="K174" s="27"/>
    </row>
    <row r="175" spans="1:12" x14ac:dyDescent="0.45">
      <c r="A175" s="6" t="s">
        <v>111</v>
      </c>
      <c r="B175" t="s">
        <v>63</v>
      </c>
      <c r="C175" s="17">
        <v>0.47916666666666669</v>
      </c>
      <c r="D175" t="s">
        <v>13</v>
      </c>
      <c r="E175">
        <v>15551162</v>
      </c>
      <c r="F175" s="35" t="s">
        <v>11</v>
      </c>
      <c r="G175" s="39">
        <v>30</v>
      </c>
      <c r="H175" s="27"/>
      <c r="I175" s="43">
        <v>3</v>
      </c>
      <c r="J175" s="27"/>
      <c r="K175" s="27"/>
    </row>
    <row r="176" spans="1:12" x14ac:dyDescent="0.45">
      <c r="A176" s="6" t="s">
        <v>114</v>
      </c>
      <c r="B176" t="s">
        <v>23</v>
      </c>
      <c r="C176" s="17">
        <v>0.54166666666666663</v>
      </c>
      <c r="D176" t="s">
        <v>13</v>
      </c>
      <c r="E176">
        <v>15500104</v>
      </c>
      <c r="F176" s="35" t="s">
        <v>11</v>
      </c>
      <c r="G176" s="40">
        <v>30</v>
      </c>
      <c r="H176" s="20"/>
      <c r="I176" s="42">
        <v>3</v>
      </c>
      <c r="J176" s="20"/>
      <c r="K176" s="20"/>
    </row>
    <row r="177" spans="1:11" x14ac:dyDescent="0.45">
      <c r="A177" s="6" t="s">
        <v>11</v>
      </c>
      <c r="B177" t="s">
        <v>34</v>
      </c>
      <c r="C177" s="17">
        <v>0.625</v>
      </c>
      <c r="D177" t="s">
        <v>13</v>
      </c>
      <c r="E177">
        <v>15200226</v>
      </c>
      <c r="F177" s="35" t="s">
        <v>39</v>
      </c>
      <c r="G177" s="47">
        <v>139</v>
      </c>
      <c r="H177" s="20"/>
      <c r="I177" s="43">
        <v>4</v>
      </c>
      <c r="J177" s="20"/>
      <c r="K177" s="20"/>
    </row>
    <row r="178" spans="1:11" x14ac:dyDescent="0.45">
      <c r="A178" s="6" t="s">
        <v>10</v>
      </c>
      <c r="B178" t="s">
        <v>35</v>
      </c>
      <c r="C178" s="17">
        <v>0.70833333333333337</v>
      </c>
      <c r="D178" t="s">
        <v>13</v>
      </c>
      <c r="E178">
        <v>15100265</v>
      </c>
      <c r="F178" s="35" t="s">
        <v>39</v>
      </c>
      <c r="G178" s="47">
        <v>192</v>
      </c>
      <c r="H178" s="20"/>
      <c r="I178" s="43">
        <v>4</v>
      </c>
      <c r="J178" s="20"/>
      <c r="K178" s="20"/>
    </row>
    <row r="179" spans="1:11" x14ac:dyDescent="0.45">
      <c r="A179" s="6"/>
      <c r="B179"/>
      <c r="C179" s="17"/>
      <c r="D179"/>
      <c r="E179"/>
      <c r="G179" s="50">
        <f>SUM(G174:G178)</f>
        <v>406</v>
      </c>
    </row>
    <row r="180" spans="1:11" x14ac:dyDescent="0.45">
      <c r="A180" t="s">
        <v>127</v>
      </c>
      <c r="B180" s="6" t="s">
        <v>14</v>
      </c>
      <c r="C180" s="17">
        <v>0.69791666666666663</v>
      </c>
      <c r="D180" t="s">
        <v>128</v>
      </c>
      <c r="E180">
        <v>15431222</v>
      </c>
    </row>
    <row r="181" spans="1:11" x14ac:dyDescent="0.45">
      <c r="A181" t="s">
        <v>52</v>
      </c>
      <c r="B181" s="6" t="s">
        <v>12</v>
      </c>
      <c r="C181" s="17">
        <v>0.72916666666666663</v>
      </c>
      <c r="D181" t="s">
        <v>67</v>
      </c>
      <c r="E181">
        <v>15131183</v>
      </c>
    </row>
    <row r="182" spans="1:11" x14ac:dyDescent="0.45">
      <c r="A182"/>
      <c r="B182"/>
      <c r="C182" s="17"/>
      <c r="D182"/>
      <c r="E182"/>
    </row>
    <row r="183" spans="1:11" ht="15.75" x14ac:dyDescent="0.5">
      <c r="A183" s="14" t="s">
        <v>104</v>
      </c>
      <c r="B183" s="12"/>
      <c r="C183" s="11"/>
      <c r="D183" s="12"/>
    </row>
    <row r="184" spans="1:11" x14ac:dyDescent="0.45">
      <c r="A184" t="s">
        <v>35</v>
      </c>
      <c r="B184" s="6" t="s">
        <v>9</v>
      </c>
      <c r="C184" s="17">
        <v>0.5625</v>
      </c>
      <c r="D184" t="s">
        <v>69</v>
      </c>
      <c r="E184">
        <v>15441182</v>
      </c>
      <c r="F184" s="20"/>
      <c r="G184" s="20"/>
      <c r="H184" s="20"/>
      <c r="I184" s="20"/>
      <c r="J184" s="20"/>
      <c r="K184" s="20"/>
    </row>
    <row r="186" spans="1:11" x14ac:dyDescent="0.45">
      <c r="D186" s="10">
        <f>COUNTIF(D3:D184, "Seminarstraße")</f>
        <v>61</v>
      </c>
    </row>
    <row r="187" spans="1:11" x14ac:dyDescent="0.45">
      <c r="F187" s="22" t="s">
        <v>138</v>
      </c>
      <c r="G187" s="22" t="s">
        <v>139</v>
      </c>
      <c r="H187" s="22" t="s">
        <v>140</v>
      </c>
      <c r="I187" s="25" t="s">
        <v>141</v>
      </c>
      <c r="J187" s="25" t="s">
        <v>142</v>
      </c>
      <c r="K187" s="25" t="s">
        <v>143</v>
      </c>
    </row>
    <row r="188" spans="1:11" x14ac:dyDescent="0.45">
      <c r="F188" s="23">
        <f>COUNTIF(F4:F184, "1. Herren")</f>
        <v>16</v>
      </c>
      <c r="G188" s="21" t="s">
        <v>10</v>
      </c>
      <c r="H188" s="44">
        <f>J188/67*59</f>
        <v>14.970149253731345</v>
      </c>
      <c r="I188" s="23">
        <f>SUMIF(F3:F184, "1. Herren", I3:I184)</f>
        <v>49</v>
      </c>
      <c r="J188" s="23">
        <v>17</v>
      </c>
      <c r="K188" s="36">
        <f>I188/J188</f>
        <v>2.8823529411764706</v>
      </c>
    </row>
    <row r="189" spans="1:11" x14ac:dyDescent="0.45">
      <c r="F189" s="23">
        <f>COUNTIF(F5:F185, "1. Damen")</f>
        <v>9</v>
      </c>
      <c r="G189" s="21" t="s">
        <v>11</v>
      </c>
      <c r="H189" s="44">
        <f t="shared" ref="H189:H191" si="0">J189/67*59</f>
        <v>13.208955223880597</v>
      </c>
      <c r="I189" s="42">
        <f>SUMIF(F3:F185, "1. Damen", I3:I185)</f>
        <v>28</v>
      </c>
      <c r="J189" s="23">
        <v>15</v>
      </c>
      <c r="K189" s="45">
        <f>I189/J189</f>
        <v>1.8666666666666667</v>
      </c>
    </row>
    <row r="190" spans="1:11" x14ac:dyDescent="0.45">
      <c r="F190" s="23">
        <f>COUNTIF(F6:F186, "2. Herren")</f>
        <v>24</v>
      </c>
      <c r="G190" s="21" t="s">
        <v>12</v>
      </c>
      <c r="H190" s="44">
        <f t="shared" si="0"/>
        <v>20.253731343283583</v>
      </c>
      <c r="I190" s="42">
        <f>SUMIF(F3:F185, "2. Herren", I3:I185)</f>
        <v>75</v>
      </c>
      <c r="J190" s="23">
        <v>23</v>
      </c>
      <c r="K190" s="45">
        <f>I190/J190</f>
        <v>3.2608695652173911</v>
      </c>
    </row>
    <row r="191" spans="1:11" x14ac:dyDescent="0.45">
      <c r="F191" s="23">
        <f>COUNTIF(F7:F187, "2. Damen")</f>
        <v>12</v>
      </c>
      <c r="G191" s="31" t="s">
        <v>39</v>
      </c>
      <c r="H191" s="44">
        <f t="shared" si="0"/>
        <v>10.567164179104477</v>
      </c>
      <c r="I191" s="42">
        <f>SUMIF(F3:F185, "2. Damen", I3:I185)</f>
        <v>40</v>
      </c>
      <c r="J191" s="23">
        <v>12</v>
      </c>
      <c r="K191" s="45">
        <f>I191/J191</f>
        <v>3.3333333333333335</v>
      </c>
    </row>
    <row r="192" spans="1:11" x14ac:dyDescent="0.45">
      <c r="F192" s="32">
        <f>SUM(F188:F191)</f>
        <v>61</v>
      </c>
      <c r="G192" s="33" t="s">
        <v>144</v>
      </c>
      <c r="H192" s="34">
        <v>59</v>
      </c>
      <c r="I192" s="32">
        <f>SUM(I4:I183)</f>
        <v>192</v>
      </c>
      <c r="J192" s="32">
        <v>67</v>
      </c>
      <c r="K192" s="37">
        <f>AVERAGE(K188:K191)</f>
        <v>2.8358056265984657</v>
      </c>
    </row>
    <row r="193" spans="6:11" x14ac:dyDescent="0.45">
      <c r="F193" s="23"/>
      <c r="G193" s="21"/>
      <c r="H193" s="21"/>
      <c r="I193" s="21"/>
      <c r="J193" s="21"/>
      <c r="K193" s="20"/>
    </row>
    <row r="194" spans="6:11" x14ac:dyDescent="0.45">
      <c r="F194" s="23"/>
      <c r="G194" s="21"/>
      <c r="H194" s="23"/>
      <c r="I194" s="23">
        <v>189</v>
      </c>
      <c r="J194" s="21"/>
      <c r="K194" s="20"/>
    </row>
    <row r="195" spans="6:11" x14ac:dyDescent="0.45">
      <c r="F195" s="23"/>
      <c r="G195" s="21"/>
      <c r="H195" s="21"/>
      <c r="I195" s="21" t="s">
        <v>145</v>
      </c>
      <c r="J195" s="21"/>
      <c r="K195" s="20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Schröder</dc:creator>
  <cp:lastModifiedBy>David Schröder</cp:lastModifiedBy>
  <cp:lastPrinted>2024-12-27T13:05:21Z</cp:lastPrinted>
  <dcterms:created xsi:type="dcterms:W3CDTF">2022-08-30T13:14:25Z</dcterms:created>
  <dcterms:modified xsi:type="dcterms:W3CDTF">2026-01-29T18:18:01Z</dcterms:modified>
</cp:coreProperties>
</file>